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zG\Desktop\A D I L S O N\"/>
    </mc:Choice>
  </mc:AlternateContent>
  <xr:revisionPtr revIDLastSave="0" documentId="13_ncr:1_{14F4C3A3-638B-46C9-82C6-D535ADFCF9BE}" xr6:coauthVersionLast="47" xr6:coauthVersionMax="47" xr10:uidLastSave="{00000000-0000-0000-0000-000000000000}"/>
  <bookViews>
    <workbookView xWindow="-120" yWindow="-120" windowWidth="29040" windowHeight="15720" tabRatio="776" activeTab="3" xr2:uid="{00000000-000D-0000-FFFF-FFFF00000000}"/>
  </bookViews>
  <sheets>
    <sheet name="BOLETO" sheetId="6" r:id="rId1"/>
    <sheet name="PLANILHA" sheetId="4" r:id="rId2"/>
    <sheet name="DIGITAR" sheetId="5" r:id="rId3"/>
    <sheet name="SITE" sheetId="1" r:id="rId4"/>
  </sheets>
  <definedNames>
    <definedName name="_xlnm.Print_Area" localSheetId="0">BOLETO!$A$1:$L$61</definedName>
    <definedName name="_xlnm.Print_Area" localSheetId="3">SITE!$B$1:$I$48</definedName>
  </definedNames>
  <calcPr calcId="191029"/>
</workbook>
</file>

<file path=xl/calcChain.xml><?xml version="1.0" encoding="utf-8"?>
<calcChain xmlns="http://schemas.openxmlformats.org/spreadsheetml/2006/main">
  <c r="A26" i="5" l="1"/>
  <c r="J24" i="4"/>
  <c r="J13" i="4"/>
  <c r="J12" i="4"/>
  <c r="J6" i="4"/>
  <c r="J4" i="4"/>
  <c r="L4" i="5"/>
  <c r="L5" i="5"/>
  <c r="L6" i="5"/>
  <c r="L7" i="5"/>
  <c r="L8" i="5"/>
  <c r="L9" i="5"/>
  <c r="L16" i="5"/>
  <c r="H15" i="4" s="1"/>
  <c r="L23" i="5"/>
  <c r="L26" i="5"/>
  <c r="L31" i="5"/>
  <c r="L33" i="5"/>
  <c r="H32" i="4" s="1"/>
  <c r="L36" i="5"/>
  <c r="L38" i="5"/>
  <c r="L40" i="5"/>
  <c r="L42" i="5"/>
  <c r="L43" i="5"/>
  <c r="H42" i="4" s="1"/>
  <c r="L44" i="5"/>
  <c r="L45" i="5"/>
  <c r="H44" i="4" s="1"/>
  <c r="L46" i="5"/>
  <c r="L49" i="5"/>
  <c r="L50" i="5"/>
  <c r="L51" i="5"/>
  <c r="H50" i="4" s="1"/>
  <c r="L56" i="5"/>
  <c r="L57" i="5"/>
  <c r="L58" i="5"/>
  <c r="L3" i="5"/>
  <c r="H2" i="4" s="1"/>
  <c r="F3" i="4"/>
  <c r="G3" i="4"/>
  <c r="H3" i="4"/>
  <c r="J3" i="4"/>
  <c r="F4" i="4"/>
  <c r="G4" i="4"/>
  <c r="H4" i="4"/>
  <c r="F5" i="4"/>
  <c r="G5" i="4"/>
  <c r="H5" i="4"/>
  <c r="J5" i="4"/>
  <c r="F6" i="4"/>
  <c r="G6" i="4"/>
  <c r="H6" i="4"/>
  <c r="F7" i="4"/>
  <c r="G7" i="4"/>
  <c r="H7" i="4"/>
  <c r="J7" i="4"/>
  <c r="F8" i="4"/>
  <c r="G8" i="4"/>
  <c r="H8" i="4"/>
  <c r="J8" i="4"/>
  <c r="J10" i="4"/>
  <c r="J11" i="4"/>
  <c r="J14" i="4"/>
  <c r="J15" i="4"/>
  <c r="J16" i="4"/>
  <c r="J17" i="4"/>
  <c r="J18" i="4"/>
  <c r="J19" i="4"/>
  <c r="J20" i="4"/>
  <c r="J21" i="4"/>
  <c r="F22" i="4"/>
  <c r="G22" i="4"/>
  <c r="H22" i="4"/>
  <c r="J22" i="4"/>
  <c r="J23" i="4"/>
  <c r="F25" i="4"/>
  <c r="G25" i="4"/>
  <c r="H25" i="4"/>
  <c r="I25" i="4"/>
  <c r="J25" i="4"/>
  <c r="J26" i="4"/>
  <c r="J27" i="4"/>
  <c r="J28" i="4"/>
  <c r="J29" i="4"/>
  <c r="F30" i="4"/>
  <c r="G30" i="4"/>
  <c r="H30" i="4"/>
  <c r="J30" i="4"/>
  <c r="J31" i="4"/>
  <c r="J32" i="4"/>
  <c r="J33" i="4"/>
  <c r="J34" i="4"/>
  <c r="F35" i="4"/>
  <c r="G35" i="4"/>
  <c r="H35" i="4"/>
  <c r="J35" i="4"/>
  <c r="J36" i="4"/>
  <c r="F37" i="4"/>
  <c r="G37" i="4"/>
  <c r="H37" i="4"/>
  <c r="J37" i="4"/>
  <c r="J38" i="4"/>
  <c r="F39" i="4"/>
  <c r="G39" i="4"/>
  <c r="H39" i="4"/>
  <c r="J39" i="4"/>
  <c r="J40" i="4"/>
  <c r="F41" i="4"/>
  <c r="G41" i="4"/>
  <c r="H41" i="4"/>
  <c r="J41" i="4"/>
  <c r="J42" i="4"/>
  <c r="F43" i="4"/>
  <c r="G43" i="4"/>
  <c r="H43" i="4"/>
  <c r="J43" i="4"/>
  <c r="J44" i="4"/>
  <c r="F45" i="4"/>
  <c r="G45" i="4"/>
  <c r="H45" i="4"/>
  <c r="J45" i="4"/>
  <c r="J46" i="4"/>
  <c r="J47" i="4"/>
  <c r="F48" i="4"/>
  <c r="G48" i="4"/>
  <c r="H48" i="4"/>
  <c r="J48" i="4"/>
  <c r="F49" i="4"/>
  <c r="G49" i="4"/>
  <c r="H49" i="4"/>
  <c r="J49" i="4"/>
  <c r="F50" i="4"/>
  <c r="G50" i="4"/>
  <c r="J50" i="4"/>
  <c r="J51" i="4"/>
  <c r="J52" i="4"/>
  <c r="J53" i="4"/>
  <c r="J54" i="4"/>
  <c r="J55" i="4"/>
  <c r="F56" i="4"/>
  <c r="G56" i="4"/>
  <c r="H56" i="4"/>
  <c r="J56" i="4"/>
  <c r="F57" i="4"/>
  <c r="G57" i="4"/>
  <c r="H57" i="4"/>
  <c r="J57" i="4"/>
  <c r="J58" i="4"/>
  <c r="G2" i="4"/>
  <c r="J2" i="4"/>
  <c r="F2" i="4"/>
  <c r="J11" i="5"/>
  <c r="L11" i="5" s="1"/>
  <c r="H10" i="4" s="1"/>
  <c r="K11" i="5"/>
  <c r="G10" i="4" s="1"/>
  <c r="J12" i="5"/>
  <c r="F11" i="4" s="1"/>
  <c r="K12" i="5"/>
  <c r="G11" i="4" s="1"/>
  <c r="J13" i="5"/>
  <c r="F12" i="4" s="1"/>
  <c r="K13" i="5"/>
  <c r="G12" i="4" s="1"/>
  <c r="J14" i="5"/>
  <c r="F13" i="4" s="1"/>
  <c r="K14" i="5"/>
  <c r="G13" i="4" s="1"/>
  <c r="J15" i="5"/>
  <c r="F14" i="4" s="1"/>
  <c r="K15" i="5"/>
  <c r="G14" i="4" s="1"/>
  <c r="J16" i="5"/>
  <c r="F15" i="4" s="1"/>
  <c r="K16" i="5"/>
  <c r="G15" i="4" s="1"/>
  <c r="J17" i="5"/>
  <c r="F16" i="4" s="1"/>
  <c r="K17" i="5"/>
  <c r="G16" i="4" s="1"/>
  <c r="J18" i="5"/>
  <c r="L18" i="5" s="1"/>
  <c r="H17" i="4" s="1"/>
  <c r="K18" i="5"/>
  <c r="G17" i="4" s="1"/>
  <c r="J19" i="5"/>
  <c r="F18" i="4" s="1"/>
  <c r="K19" i="5"/>
  <c r="G18" i="4" s="1"/>
  <c r="J20" i="5"/>
  <c r="F19" i="4" s="1"/>
  <c r="K20" i="5"/>
  <c r="G19" i="4" s="1"/>
  <c r="J21" i="5"/>
  <c r="L21" i="5" s="1"/>
  <c r="H20" i="4" s="1"/>
  <c r="K21" i="5"/>
  <c r="G20" i="4" s="1"/>
  <c r="J22" i="5"/>
  <c r="F21" i="4" s="1"/>
  <c r="K22" i="5"/>
  <c r="G21" i="4" s="1"/>
  <c r="J23" i="5"/>
  <c r="K23" i="5"/>
  <c r="J24" i="5"/>
  <c r="F23" i="4" s="1"/>
  <c r="K24" i="5"/>
  <c r="G23" i="4" s="1"/>
  <c r="J25" i="5"/>
  <c r="L25" i="5" s="1"/>
  <c r="H24" i="4" s="1"/>
  <c r="K25" i="5"/>
  <c r="G24" i="4" s="1"/>
  <c r="J26" i="5"/>
  <c r="K26" i="5"/>
  <c r="J27" i="5"/>
  <c r="F26" i="4" s="1"/>
  <c r="K27" i="5"/>
  <c r="G26" i="4" s="1"/>
  <c r="J28" i="5"/>
  <c r="F27" i="4" s="1"/>
  <c r="K28" i="5"/>
  <c r="G27" i="4" s="1"/>
  <c r="J29" i="5"/>
  <c r="F28" i="4" s="1"/>
  <c r="K29" i="5"/>
  <c r="G28" i="4" s="1"/>
  <c r="J30" i="5"/>
  <c r="F29" i="4" s="1"/>
  <c r="K30" i="5"/>
  <c r="G29" i="4" s="1"/>
  <c r="J31" i="5"/>
  <c r="K31" i="5"/>
  <c r="J32" i="5"/>
  <c r="F31" i="4" s="1"/>
  <c r="K32" i="5"/>
  <c r="G31" i="4" s="1"/>
  <c r="J33" i="5"/>
  <c r="F32" i="4" s="1"/>
  <c r="K33" i="5"/>
  <c r="G32" i="4" s="1"/>
  <c r="J34" i="5"/>
  <c r="F33" i="4" s="1"/>
  <c r="K34" i="5"/>
  <c r="G33" i="4" s="1"/>
  <c r="J35" i="5"/>
  <c r="F34" i="4" s="1"/>
  <c r="K35" i="5"/>
  <c r="G34" i="4" s="1"/>
  <c r="J36" i="5"/>
  <c r="K36" i="5"/>
  <c r="J37" i="5"/>
  <c r="L37" i="5" s="1"/>
  <c r="H36" i="4" s="1"/>
  <c r="K37" i="5"/>
  <c r="G36" i="4" s="1"/>
  <c r="J38" i="5"/>
  <c r="K38" i="5"/>
  <c r="J39" i="5"/>
  <c r="L39" i="5" s="1"/>
  <c r="H38" i="4" s="1"/>
  <c r="K39" i="5"/>
  <c r="G38" i="4" s="1"/>
  <c r="J40" i="5"/>
  <c r="K40" i="5"/>
  <c r="J41" i="5"/>
  <c r="F40" i="4" s="1"/>
  <c r="K41" i="5"/>
  <c r="G40" i="4" s="1"/>
  <c r="J42" i="5"/>
  <c r="K42" i="5"/>
  <c r="J43" i="5"/>
  <c r="F42" i="4" s="1"/>
  <c r="K43" i="5"/>
  <c r="G42" i="4" s="1"/>
  <c r="J44" i="5"/>
  <c r="K44" i="5"/>
  <c r="J45" i="5"/>
  <c r="F44" i="4" s="1"/>
  <c r="K45" i="5"/>
  <c r="G44" i="4" s="1"/>
  <c r="J46" i="5"/>
  <c r="K46" i="5"/>
  <c r="J47" i="5"/>
  <c r="L47" i="5" s="1"/>
  <c r="K47" i="5"/>
  <c r="G46" i="4" s="1"/>
  <c r="J48" i="5"/>
  <c r="F47" i="4" s="1"/>
  <c r="K48" i="5"/>
  <c r="G47" i="4" s="1"/>
  <c r="J49" i="5"/>
  <c r="K49" i="5"/>
  <c r="J50" i="5"/>
  <c r="K50" i="5"/>
  <c r="J51" i="5"/>
  <c r="K51" i="5"/>
  <c r="J52" i="5"/>
  <c r="F51" i="4" s="1"/>
  <c r="K52" i="5"/>
  <c r="G51" i="4" s="1"/>
  <c r="J53" i="5"/>
  <c r="F52" i="4" s="1"/>
  <c r="K53" i="5"/>
  <c r="G52" i="4" s="1"/>
  <c r="J54" i="5"/>
  <c r="L54" i="5" s="1"/>
  <c r="K54" i="5"/>
  <c r="G53" i="4" s="1"/>
  <c r="J55" i="5"/>
  <c r="K55" i="5"/>
  <c r="G54" i="4" s="1"/>
  <c r="J56" i="5"/>
  <c r="K56" i="5"/>
  <c r="G55" i="4" s="1"/>
  <c r="J57" i="5"/>
  <c r="K57" i="5"/>
  <c r="J58" i="5"/>
  <c r="K58" i="5"/>
  <c r="J59" i="5"/>
  <c r="K59" i="5"/>
  <c r="G58" i="4" s="1"/>
  <c r="J4" i="5"/>
  <c r="K4" i="5"/>
  <c r="J5" i="5"/>
  <c r="K5" i="5"/>
  <c r="J6" i="5"/>
  <c r="K6" i="5"/>
  <c r="J7" i="5"/>
  <c r="K7" i="5"/>
  <c r="J8" i="5"/>
  <c r="K8" i="5"/>
  <c r="J9" i="5"/>
  <c r="K9" i="5"/>
  <c r="J10" i="5"/>
  <c r="F9" i="4" s="1"/>
  <c r="K10" i="5"/>
  <c r="G9" i="4" s="1"/>
  <c r="K3" i="5"/>
  <c r="J3" i="5"/>
  <c r="F24" i="4" l="1"/>
  <c r="L17" i="5"/>
  <c r="H16" i="4" s="1"/>
  <c r="H55" i="4"/>
  <c r="L35" i="5"/>
  <c r="H34" i="4" s="1"/>
  <c r="L14" i="5"/>
  <c r="H13" i="4" s="1"/>
  <c r="F36" i="4"/>
  <c r="L13" i="5"/>
  <c r="H12" i="4" s="1"/>
  <c r="L12" i="5"/>
  <c r="H11" i="4" s="1"/>
  <c r="L10" i="5"/>
  <c r="H9" i="4" s="1"/>
  <c r="L24" i="5"/>
  <c r="H23" i="4" s="1"/>
  <c r="L59" i="5"/>
  <c r="H58" i="4" s="1"/>
  <c r="L20" i="5"/>
  <c r="H19" i="4" s="1"/>
  <c r="L41" i="5"/>
  <c r="H40" i="4" s="1"/>
  <c r="L32" i="5"/>
  <c r="H31" i="4" s="1"/>
  <c r="L30" i="5"/>
  <c r="H29" i="4" s="1"/>
  <c r="L52" i="5"/>
  <c r="H51" i="4" s="1"/>
  <c r="F38" i="4"/>
  <c r="L55" i="5"/>
  <c r="H54" i="4" s="1"/>
  <c r="H53" i="4"/>
  <c r="F20" i="4"/>
  <c r="L19" i="5"/>
  <c r="H18" i="4" s="1"/>
  <c r="L15" i="5"/>
  <c r="H14" i="4" s="1"/>
  <c r="L53" i="5"/>
  <c r="H52" i="4" s="1"/>
  <c r="L48" i="5"/>
  <c r="H47" i="4" s="1"/>
  <c r="H46" i="4"/>
  <c r="L34" i="5"/>
  <c r="H33" i="4" s="1"/>
  <c r="L29" i="5"/>
  <c r="H28" i="4" s="1"/>
  <c r="L28" i="5"/>
  <c r="H27" i="4" s="1"/>
  <c r="L27" i="5"/>
  <c r="H26" i="4" s="1"/>
  <c r="L22" i="5"/>
  <c r="H21" i="4" s="1"/>
  <c r="F17" i="4"/>
  <c r="F10" i="4"/>
  <c r="F58" i="4"/>
  <c r="F55" i="4"/>
  <c r="F54" i="4"/>
  <c r="F53" i="4"/>
  <c r="F46" i="4"/>
  <c r="J9" i="4" l="1"/>
  <c r="I7" i="1"/>
  <c r="B13" i="4"/>
  <c r="C13" i="4"/>
  <c r="D13" i="4"/>
  <c r="E13" i="4"/>
  <c r="M23" i="5"/>
  <c r="I22" i="4" s="1"/>
  <c r="B24" i="4"/>
  <c r="C24" i="4"/>
  <c r="D24" i="4"/>
  <c r="E24" i="4"/>
  <c r="B25" i="4"/>
  <c r="C25" i="4"/>
  <c r="D25" i="4"/>
  <c r="E25" i="4"/>
  <c r="B26" i="4"/>
  <c r="C26" i="4"/>
  <c r="D26" i="4"/>
  <c r="E26" i="4"/>
  <c r="B8" i="4"/>
  <c r="B32" i="4"/>
  <c r="C32" i="4"/>
  <c r="D32" i="4"/>
  <c r="E32" i="4"/>
  <c r="B36" i="4"/>
  <c r="C36" i="4"/>
  <c r="D36" i="4"/>
  <c r="E36" i="4"/>
  <c r="B10" i="4"/>
  <c r="C10" i="4"/>
  <c r="D10" i="4"/>
  <c r="E10" i="4"/>
  <c r="B11" i="4"/>
  <c r="C11" i="4"/>
  <c r="D11" i="4"/>
  <c r="E11" i="4"/>
  <c r="B12" i="4"/>
  <c r="C12" i="4"/>
  <c r="D12" i="4"/>
  <c r="E12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3" i="4"/>
  <c r="C33" i="4"/>
  <c r="D33" i="4"/>
  <c r="E33" i="4"/>
  <c r="B34" i="4"/>
  <c r="C34" i="4"/>
  <c r="D34" i="4"/>
  <c r="E34" i="4"/>
  <c r="B35" i="4"/>
  <c r="C35" i="4"/>
  <c r="D35" i="4"/>
  <c r="E35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I60" i="4"/>
  <c r="B61" i="4"/>
  <c r="C61" i="4"/>
  <c r="D61" i="4"/>
  <c r="E61" i="4"/>
  <c r="I61" i="4"/>
  <c r="B62" i="4"/>
  <c r="C62" i="4"/>
  <c r="D62" i="4"/>
  <c r="E62" i="4"/>
  <c r="I62" i="4"/>
  <c r="B63" i="4"/>
  <c r="C63" i="4"/>
  <c r="D63" i="4"/>
  <c r="E63" i="4"/>
  <c r="I63" i="4"/>
  <c r="B64" i="4"/>
  <c r="C64" i="4"/>
  <c r="D64" i="4"/>
  <c r="E64" i="4"/>
  <c r="I64" i="4"/>
  <c r="B65" i="4"/>
  <c r="C65" i="4"/>
  <c r="D65" i="4"/>
  <c r="E65" i="4"/>
  <c r="I65" i="4"/>
  <c r="B66" i="4"/>
  <c r="C66" i="4"/>
  <c r="D66" i="4"/>
  <c r="E66" i="4"/>
  <c r="I66" i="4"/>
  <c r="B67" i="4"/>
  <c r="C67" i="4"/>
  <c r="D67" i="4"/>
  <c r="E67" i="4"/>
  <c r="I67" i="4"/>
  <c r="B68" i="4"/>
  <c r="C68" i="4"/>
  <c r="D68" i="4"/>
  <c r="E68" i="4"/>
  <c r="I68" i="4"/>
  <c r="B69" i="4"/>
  <c r="C69" i="4"/>
  <c r="D69" i="4"/>
  <c r="E69" i="4"/>
  <c r="I69" i="4"/>
  <c r="B70" i="4"/>
  <c r="C70" i="4"/>
  <c r="D70" i="4"/>
  <c r="E70" i="4"/>
  <c r="I70" i="4"/>
  <c r="B71" i="4"/>
  <c r="C71" i="4"/>
  <c r="D71" i="4"/>
  <c r="E71" i="4"/>
  <c r="I71" i="4"/>
  <c r="B72" i="4"/>
  <c r="C72" i="4"/>
  <c r="D72" i="4"/>
  <c r="E72" i="4"/>
  <c r="I72" i="4"/>
  <c r="B73" i="4"/>
  <c r="C73" i="4"/>
  <c r="D73" i="4"/>
  <c r="E73" i="4"/>
  <c r="I73" i="4"/>
  <c r="B74" i="4"/>
  <c r="C74" i="4"/>
  <c r="D74" i="4"/>
  <c r="E74" i="4"/>
  <c r="I74" i="4"/>
  <c r="B75" i="4"/>
  <c r="C75" i="4"/>
  <c r="D75" i="4"/>
  <c r="E75" i="4"/>
  <c r="I75" i="4"/>
  <c r="B76" i="4"/>
  <c r="C76" i="4"/>
  <c r="D76" i="4"/>
  <c r="E76" i="4"/>
  <c r="I76" i="4"/>
  <c r="B77" i="4"/>
  <c r="C77" i="4"/>
  <c r="D77" i="4"/>
  <c r="E77" i="4"/>
  <c r="I77" i="4"/>
  <c r="I59" i="4"/>
  <c r="M14" i="5" l="1"/>
  <c r="I13" i="4" s="1"/>
  <c r="M37" i="5"/>
  <c r="I36" i="4" s="1"/>
  <c r="M30" i="5"/>
  <c r="I29" i="4" s="1"/>
  <c r="M25" i="5" l="1"/>
  <c r="I24" i="4" s="1"/>
  <c r="M27" i="5"/>
  <c r="I26" i="4" s="1"/>
  <c r="M33" i="5"/>
  <c r="I32" i="4" s="1"/>
  <c r="M29" i="5"/>
  <c r="I28" i="4" s="1"/>
  <c r="M22" i="5" l="1"/>
  <c r="I21" i="4" s="1"/>
  <c r="M20" i="5"/>
  <c r="I19" i="4" s="1"/>
  <c r="M24" i="5" l="1"/>
  <c r="I23" i="4" s="1"/>
  <c r="B3" i="4"/>
  <c r="C3" i="4"/>
  <c r="D3" i="4"/>
  <c r="E3" i="4"/>
  <c r="B4" i="4"/>
  <c r="C4" i="4"/>
  <c r="D4" i="4"/>
  <c r="E4" i="4"/>
  <c r="B5" i="4"/>
  <c r="C5" i="4"/>
  <c r="D5" i="4"/>
  <c r="E5" i="4"/>
  <c r="B6" i="4"/>
  <c r="C6" i="4"/>
  <c r="D6" i="4"/>
  <c r="E6" i="4"/>
  <c r="B7" i="4"/>
  <c r="C7" i="4"/>
  <c r="D7" i="4"/>
  <c r="E7" i="4"/>
  <c r="C8" i="4"/>
  <c r="D8" i="4"/>
  <c r="E8" i="4"/>
  <c r="B9" i="4"/>
  <c r="C9" i="4"/>
  <c r="D9" i="4"/>
  <c r="E9" i="4"/>
  <c r="A69" i="4"/>
  <c r="A70" i="4"/>
  <c r="A73" i="4"/>
  <c r="C2" i="4"/>
  <c r="D2" i="4"/>
  <c r="E2" i="4"/>
  <c r="B2" i="4"/>
  <c r="A50" i="5" l="1"/>
  <c r="A44" i="5"/>
  <c r="A38" i="5"/>
  <c r="A5" i="5"/>
  <c r="A2" i="4"/>
  <c r="A3" i="4" s="1"/>
  <c r="A3" i="5"/>
  <c r="A9" i="5" s="1"/>
  <c r="A35" i="4"/>
  <c r="A36" i="5"/>
  <c r="A8" i="5"/>
  <c r="A42" i="5"/>
  <c r="A23" i="5"/>
  <c r="A6" i="4"/>
  <c r="A7" i="4" s="1"/>
  <c r="A7" i="5"/>
  <c r="A49" i="5"/>
  <c r="A58" i="5"/>
  <c r="A57" i="5"/>
  <c r="A45" i="4"/>
  <c r="A46" i="5"/>
  <c r="A40" i="5"/>
  <c r="A5" i="4"/>
  <c r="A6" i="5"/>
  <c r="A50" i="4"/>
  <c r="A51" i="5"/>
  <c r="A4" i="5"/>
  <c r="A67" i="4"/>
  <c r="A71" i="4"/>
  <c r="A72" i="4" s="1"/>
  <c r="A4" i="4" l="1"/>
  <c r="A8" i="4"/>
  <c r="A9" i="4" s="1"/>
  <c r="A10" i="5"/>
  <c r="A11" i="5" l="1"/>
  <c r="A12" i="5" s="1"/>
  <c r="A10" i="4"/>
  <c r="A13" i="5" l="1"/>
  <c r="A11" i="4"/>
  <c r="A14" i="5" l="1"/>
  <c r="A15" i="5" s="1"/>
  <c r="A16" i="5" s="1"/>
  <c r="A12" i="4"/>
  <c r="A13" i="4" l="1"/>
  <c r="A17" i="5"/>
  <c r="A14" i="4" l="1"/>
  <c r="A18" i="5"/>
  <c r="A15" i="4" l="1"/>
  <c r="A19" i="5"/>
  <c r="A16" i="4" l="1"/>
  <c r="A20" i="5"/>
  <c r="A17" i="4" l="1"/>
  <c r="A18" i="4" s="1"/>
  <c r="A19" i="4" s="1"/>
  <c r="A21" i="5"/>
  <c r="A20" i="4" l="1"/>
  <c r="A21" i="4" s="1"/>
  <c r="A22" i="4" s="1"/>
  <c r="A22" i="5"/>
  <c r="A23" i="4" l="1"/>
  <c r="A24" i="4" s="1"/>
  <c r="A25" i="4" s="1"/>
  <c r="A26" i="4" s="1"/>
  <c r="A24" i="5"/>
  <c r="A25" i="5" l="1"/>
  <c r="A27" i="5" s="1"/>
  <c r="A28" i="5" s="1"/>
  <c r="A27" i="4"/>
  <c r="A28" i="4" s="1"/>
  <c r="A29" i="4" s="1"/>
  <c r="A43" i="4"/>
  <c r="A30" i="4" l="1"/>
  <c r="A31" i="4" s="1"/>
  <c r="A29" i="5"/>
  <c r="A37" i="4"/>
  <c r="A32" i="4" l="1"/>
  <c r="A33" i="4" s="1"/>
  <c r="A30" i="5"/>
  <c r="A34" i="4" l="1"/>
  <c r="A31" i="5"/>
  <c r="A32" i="5" s="1"/>
  <c r="A33" i="5" s="1"/>
  <c r="A34" i="5" s="1"/>
  <c r="A35" i="5" s="1"/>
  <c r="A41" i="4"/>
  <c r="A49" i="4"/>
  <c r="A36" i="4" l="1"/>
  <c r="A38" i="4" s="1"/>
  <c r="A39" i="4" s="1"/>
  <c r="A37" i="5"/>
  <c r="A39" i="5" s="1"/>
  <c r="A40" i="4" l="1"/>
  <c r="A42" i="4" s="1"/>
  <c r="A44" i="4" s="1"/>
  <c r="A46" i="4" s="1"/>
  <c r="A47" i="4" s="1"/>
  <c r="A41" i="5"/>
  <c r="A43" i="5" s="1"/>
  <c r="A45" i="5" s="1"/>
  <c r="A47" i="5" s="1"/>
  <c r="A48" i="5" s="1"/>
  <c r="A52" i="5" s="1"/>
  <c r="A53" i="5" s="1"/>
  <c r="A54" i="5" s="1"/>
  <c r="A55" i="5" s="1"/>
  <c r="A56" i="5" s="1"/>
  <c r="A59" i="5" s="1"/>
  <c r="A48" i="4"/>
  <c r="A51" i="4" l="1"/>
  <c r="A52" i="4" l="1"/>
  <c r="A53" i="4" l="1"/>
  <c r="A57" i="4"/>
  <c r="A54" i="4" l="1"/>
  <c r="A55" i="4" s="1"/>
  <c r="A56" i="4" s="1"/>
  <c r="A59" i="4"/>
  <c r="A58" i="4" l="1"/>
  <c r="A60" i="4"/>
  <c r="A61" i="4" s="1"/>
  <c r="A62" i="4" s="1"/>
  <c r="A63" i="4" l="1"/>
  <c r="A64" i="4" l="1"/>
  <c r="A66" i="4" l="1"/>
  <c r="A65" i="4"/>
  <c r="A68" i="4" l="1"/>
  <c r="C13" i="1" s="1"/>
  <c r="M28" i="5"/>
  <c r="I27" i="4" s="1"/>
  <c r="D13" i="1" l="1"/>
  <c r="E11" i="1"/>
  <c r="G27" i="1"/>
  <c r="G29" i="1"/>
  <c r="D29" i="1"/>
  <c r="B32" i="1"/>
  <c r="H30" i="1"/>
  <c r="H29" i="1"/>
  <c r="E21" i="1"/>
  <c r="H16" i="1"/>
  <c r="C24" i="1"/>
  <c r="C18" i="1"/>
  <c r="H39" i="1"/>
  <c r="F40" i="1"/>
  <c r="C40" i="1"/>
  <c r="F41" i="1"/>
  <c r="G40" i="1"/>
  <c r="B41" i="1"/>
  <c r="H36" i="1"/>
  <c r="D32" i="1"/>
  <c r="C17" i="1"/>
  <c r="H15" i="1"/>
  <c r="H13" i="1"/>
  <c r="F11" i="1"/>
  <c r="E28" i="1"/>
  <c r="C25" i="1"/>
  <c r="E22" i="1"/>
  <c r="B35" i="1"/>
  <c r="E30" i="1"/>
  <c r="B29" i="1"/>
  <c r="F19" i="1"/>
  <c r="H17" i="1"/>
  <c r="B21" i="1"/>
  <c r="B27" i="1"/>
  <c r="H34" i="1"/>
  <c r="E34" i="1"/>
  <c r="C34" i="1"/>
  <c r="F37" i="1"/>
  <c r="D11" i="1"/>
  <c r="C37" i="1"/>
  <c r="B12" i="1"/>
  <c r="G30" i="1"/>
  <c r="C16" i="1"/>
  <c r="G11" i="1"/>
  <c r="F33" i="1"/>
  <c r="B20" i="1"/>
  <c r="H23" i="1"/>
  <c r="E32" i="1"/>
  <c r="D28" i="1"/>
  <c r="G26" i="1"/>
  <c r="C23" i="1"/>
  <c r="B19" i="1"/>
  <c r="E24" i="1"/>
  <c r="B17" i="1"/>
  <c r="H37" i="1"/>
  <c r="E37" i="1"/>
  <c r="E39" i="1"/>
  <c r="G36" i="1"/>
  <c r="G23" i="1"/>
  <c r="H14" i="1"/>
  <c r="D14" i="1"/>
  <c r="F14" i="1"/>
  <c r="G37" i="1"/>
  <c r="B31" i="1"/>
  <c r="C15" i="1"/>
  <c r="G15" i="1"/>
  <c r="B38" i="1"/>
  <c r="C27" i="1"/>
  <c r="E33" i="1"/>
  <c r="G16" i="1"/>
  <c r="E20" i="1"/>
  <c r="G19" i="1"/>
  <c r="F23" i="1"/>
  <c r="D35" i="1"/>
  <c r="D37" i="1"/>
  <c r="G34" i="1"/>
  <c r="C39" i="1"/>
  <c r="B40" i="1"/>
  <c r="F32" i="1"/>
  <c r="E29" i="1"/>
  <c r="E13" i="1"/>
  <c r="F13" i="1"/>
  <c r="F16" i="1"/>
  <c r="G31" i="1"/>
  <c r="C29" i="1"/>
  <c r="F27" i="1"/>
  <c r="C26" i="1"/>
  <c r="E27" i="1"/>
  <c r="F24" i="1"/>
  <c r="H32" i="1"/>
  <c r="C20" i="1"/>
  <c r="B28" i="1"/>
  <c r="E19" i="1"/>
  <c r="D18" i="1"/>
  <c r="F36" i="1"/>
  <c r="C36" i="1"/>
  <c r="B37" i="1"/>
  <c r="H33" i="1"/>
  <c r="H26" i="1"/>
  <c r="G14" i="1"/>
  <c r="D17" i="1"/>
  <c r="B14" i="1"/>
  <c r="C31" i="1"/>
  <c r="F22" i="1"/>
  <c r="B22" i="1"/>
  <c r="C22" i="1"/>
  <c r="D31" i="1"/>
  <c r="C32" i="1"/>
  <c r="H31" i="1"/>
  <c r="D27" i="1"/>
  <c r="D26" i="1"/>
  <c r="E17" i="1"/>
  <c r="E16" i="1"/>
  <c r="D39" i="1"/>
  <c r="E38" i="1"/>
  <c r="F34" i="1"/>
  <c r="B36" i="1"/>
  <c r="E15" i="1"/>
  <c r="H12" i="1"/>
  <c r="D12" i="1"/>
  <c r="E12" i="1"/>
  <c r="B39" i="1"/>
  <c r="F31" i="1"/>
  <c r="B18" i="1"/>
  <c r="B23" i="1"/>
  <c r="C28" i="1"/>
  <c r="F26" i="1"/>
  <c r="H28" i="1"/>
  <c r="F25" i="1"/>
  <c r="E26" i="1"/>
  <c r="F30" i="1"/>
  <c r="F18" i="1"/>
  <c r="F38" i="1"/>
  <c r="E40" i="1"/>
  <c r="H35" i="1"/>
  <c r="F35" i="1"/>
  <c r="E35" i="1"/>
  <c r="C41" i="1"/>
  <c r="B33" i="1"/>
  <c r="G35" i="1"/>
  <c r="F12" i="1"/>
  <c r="G12" i="1"/>
  <c r="G17" i="1"/>
  <c r="F29" i="1"/>
  <c r="B30" i="1"/>
  <c r="F17" i="1"/>
  <c r="G22" i="1"/>
  <c r="H27" i="1"/>
  <c r="E25" i="1"/>
  <c r="G25" i="1"/>
  <c r="D24" i="1"/>
  <c r="F20" i="1"/>
  <c r="G21" i="1"/>
  <c r="F15" i="1"/>
  <c r="D38" i="1"/>
  <c r="D41" i="1"/>
  <c r="C38" i="1"/>
  <c r="G20" i="1"/>
  <c r="G38" i="1"/>
  <c r="G13" i="1"/>
  <c r="H18" i="1"/>
  <c r="B11" i="1"/>
  <c r="E31" i="1"/>
  <c r="D23" i="1"/>
  <c r="D15" i="1"/>
  <c r="H20" i="1"/>
  <c r="H25" i="1"/>
  <c r="B24" i="1"/>
  <c r="G24" i="1"/>
  <c r="H22" i="1"/>
  <c r="B25" i="1"/>
  <c r="D22" i="1"/>
  <c r="B16" i="1"/>
  <c r="G41" i="1"/>
  <c r="E41" i="1"/>
  <c r="H41" i="1"/>
  <c r="B13" i="1"/>
  <c r="B34" i="1"/>
  <c r="C19" i="1"/>
  <c r="C12" i="1"/>
  <c r="H11" i="1"/>
  <c r="C33" i="1"/>
  <c r="G33" i="1"/>
  <c r="D21" i="1"/>
  <c r="C35" i="1"/>
  <c r="D25" i="1"/>
  <c r="C30" i="1"/>
  <c r="D16" i="1"/>
  <c r="H21" i="1"/>
  <c r="D19" i="1"/>
  <c r="H24" i="1"/>
  <c r="E14" i="1"/>
  <c r="F39" i="1"/>
  <c r="G39" i="1"/>
  <c r="H40" i="1"/>
  <c r="D34" i="1"/>
  <c r="G18" i="1"/>
  <c r="F21" i="1"/>
  <c r="C11" i="1"/>
  <c r="F28" i="1"/>
  <c r="G28" i="1"/>
  <c r="B15" i="1"/>
  <c r="D33" i="1"/>
  <c r="G32" i="1"/>
  <c r="B26" i="1"/>
  <c r="D30" i="1"/>
  <c r="C21" i="1"/>
  <c r="H19" i="1"/>
  <c r="E23" i="1"/>
  <c r="E18" i="1"/>
  <c r="D40" i="1"/>
  <c r="D36" i="1"/>
  <c r="E36" i="1"/>
  <c r="H38" i="1"/>
  <c r="D20" i="1"/>
  <c r="C14" i="1"/>
  <c r="H62" i="1"/>
  <c r="G50" i="1"/>
  <c r="I51" i="1"/>
  <c r="B63" i="1"/>
  <c r="D53" i="1"/>
  <c r="D42" i="1"/>
  <c r="C70" i="1"/>
  <c r="I68" i="1"/>
  <c r="D62" i="1"/>
  <c r="H70" i="1"/>
  <c r="D82" i="1"/>
  <c r="H58" i="1"/>
  <c r="G56" i="1"/>
  <c r="G61" i="1"/>
  <c r="C42" i="1"/>
  <c r="D47" i="1"/>
  <c r="C46" i="1"/>
  <c r="E74" i="1"/>
  <c r="B82" i="1"/>
  <c r="H42" i="1"/>
  <c r="I64" i="1"/>
  <c r="D44" i="1"/>
  <c r="C51" i="1"/>
  <c r="D59" i="1"/>
  <c r="C67" i="1"/>
  <c r="E73" i="1"/>
  <c r="I76" i="1"/>
  <c r="B52" i="1"/>
  <c r="H75" i="1"/>
  <c r="B84" i="1"/>
  <c r="D48" i="1"/>
  <c r="F56" i="1"/>
  <c r="H46" i="1"/>
  <c r="C59" i="1"/>
  <c r="G85" i="1"/>
  <c r="C49" i="1"/>
  <c r="I58" i="1"/>
  <c r="H84" i="1"/>
  <c r="E64" i="1"/>
  <c r="G72" i="1"/>
  <c r="H55" i="1"/>
  <c r="B81" i="1"/>
  <c r="D57" i="1"/>
  <c r="G80" i="1"/>
  <c r="B69" i="1"/>
  <c r="C45" i="1"/>
  <c r="H43" i="1"/>
  <c r="D65" i="1"/>
  <c r="I71" i="1"/>
  <c r="H53" i="1"/>
  <c r="G58" i="1"/>
  <c r="G83" i="1"/>
  <c r="B54" i="1"/>
  <c r="C73" i="1"/>
  <c r="F44" i="1"/>
  <c r="F60" i="1"/>
  <c r="E85" i="1"/>
  <c r="G54" i="1"/>
  <c r="B64" i="1"/>
  <c r="C80" i="1"/>
  <c r="I54" i="1"/>
  <c r="H78" i="1"/>
  <c r="C84" i="1"/>
  <c r="B71" i="1"/>
  <c r="B70" i="1"/>
  <c r="H45" i="1"/>
  <c r="C69" i="1"/>
  <c r="H66" i="1"/>
  <c r="H57" i="1"/>
  <c r="C76" i="1"/>
  <c r="H73" i="1"/>
  <c r="B83" i="1"/>
  <c r="C53" i="1"/>
  <c r="G43" i="1"/>
  <c r="F59" i="1"/>
  <c r="C65" i="1"/>
  <c r="I63" i="1"/>
  <c r="G57" i="1"/>
  <c r="I52" i="1"/>
  <c r="G70" i="1"/>
  <c r="B77" i="1"/>
  <c r="G67" i="1"/>
  <c r="B60" i="1"/>
  <c r="D60" i="1"/>
  <c r="I80" i="1"/>
  <c r="F42" i="1"/>
  <c r="E56" i="1"/>
  <c r="I84" i="1"/>
  <c r="E54" i="1"/>
  <c r="F81" i="1"/>
  <c r="G62" i="1"/>
  <c r="F45" i="1"/>
  <c r="I60" i="1"/>
  <c r="H44" i="1"/>
  <c r="C85" i="1"/>
  <c r="F68" i="1"/>
  <c r="E84" i="1"/>
  <c r="E58" i="1"/>
  <c r="F74" i="1"/>
  <c r="C55" i="1"/>
  <c r="F72" i="1"/>
  <c r="I73" i="1"/>
  <c r="F46" i="1"/>
  <c r="B57" i="1"/>
  <c r="I62" i="1"/>
  <c r="H72" i="1"/>
  <c r="F80" i="1"/>
  <c r="F48" i="1"/>
  <c r="B43" i="1"/>
  <c r="G42" i="1"/>
  <c r="G49" i="1"/>
  <c r="E82" i="1"/>
  <c r="C47" i="1"/>
  <c r="D56" i="1"/>
  <c r="G68" i="1"/>
  <c r="H68" i="1"/>
  <c r="C48" i="1"/>
  <c r="E57" i="1"/>
  <c r="F43" i="1"/>
  <c r="E66" i="1"/>
  <c r="F57" i="1"/>
  <c r="H63" i="1"/>
  <c r="D80" i="1"/>
  <c r="D83" i="1"/>
  <c r="E78" i="1"/>
  <c r="I85" i="1"/>
  <c r="G71" i="1"/>
  <c r="D61" i="1"/>
  <c r="C50" i="1"/>
  <c r="C77" i="1"/>
  <c r="I55" i="1"/>
  <c r="E76" i="1"/>
  <c r="C82" i="1"/>
  <c r="H49" i="1"/>
  <c r="B44" i="1"/>
  <c r="C66" i="1"/>
  <c r="D71" i="1"/>
  <c r="D55" i="1"/>
  <c r="B55" i="1"/>
  <c r="B79" i="1"/>
  <c r="H65" i="1"/>
  <c r="D68" i="1"/>
  <c r="E55" i="1"/>
  <c r="H82" i="1"/>
  <c r="B45" i="1"/>
  <c r="G46" i="1"/>
  <c r="C52" i="1"/>
  <c r="C71" i="1"/>
  <c r="D85" i="1"/>
  <c r="E61" i="1"/>
  <c r="G60" i="1"/>
  <c r="I70" i="1"/>
  <c r="F64" i="1"/>
  <c r="E59" i="1"/>
  <c r="F69" i="1"/>
  <c r="I77" i="1"/>
  <c r="B67" i="1"/>
  <c r="D75" i="1"/>
  <c r="F66" i="1"/>
  <c r="F63" i="1"/>
  <c r="F67" i="1"/>
  <c r="B53" i="1"/>
  <c r="E63" i="1"/>
  <c r="D77" i="1"/>
  <c r="G44" i="1"/>
  <c r="G55" i="1"/>
  <c r="E77" i="1"/>
  <c r="H51" i="1"/>
  <c r="D43" i="1"/>
  <c r="E79" i="1"/>
  <c r="C72" i="1"/>
  <c r="B72" i="1"/>
  <c r="D67" i="1"/>
  <c r="H79" i="1"/>
  <c r="G45" i="1"/>
  <c r="F75" i="1"/>
  <c r="I82" i="1"/>
  <c r="I78" i="1"/>
  <c r="H50" i="1"/>
  <c r="F58" i="1"/>
  <c r="G51" i="1"/>
  <c r="B49" i="1"/>
  <c r="H80" i="1"/>
  <c r="H69" i="1"/>
  <c r="F77" i="1"/>
  <c r="F82" i="1"/>
  <c r="C56" i="1"/>
  <c r="D64" i="1"/>
  <c r="C79" i="1"/>
  <c r="B65" i="1"/>
  <c r="I69" i="1"/>
  <c r="E83" i="1"/>
  <c r="B68" i="1"/>
  <c r="I81" i="1"/>
  <c r="B48" i="1"/>
  <c r="F73" i="1"/>
  <c r="I56" i="1"/>
  <c r="F79" i="1"/>
  <c r="B66" i="1"/>
  <c r="G66" i="1"/>
  <c r="G53" i="1"/>
  <c r="E52" i="1"/>
  <c r="B59" i="1"/>
  <c r="D52" i="1"/>
  <c r="B78" i="1"/>
  <c r="B75" i="1"/>
  <c r="B46" i="1"/>
  <c r="G81" i="1"/>
  <c r="D74" i="1"/>
  <c r="D84" i="1"/>
  <c r="B85" i="1"/>
  <c r="F47" i="1"/>
  <c r="H64" i="1"/>
  <c r="G64" i="1"/>
  <c r="I75" i="1"/>
  <c r="H54" i="1"/>
  <c r="C61" i="1"/>
  <c r="E67" i="1"/>
  <c r="I48" i="1"/>
  <c r="G48" i="1"/>
  <c r="B50" i="1"/>
  <c r="E50" i="1"/>
  <c r="D76" i="1"/>
  <c r="B62" i="1"/>
  <c r="I66" i="1"/>
  <c r="G78" i="1"/>
  <c r="I61" i="1"/>
  <c r="C57" i="1"/>
  <c r="H60" i="1"/>
  <c r="D66" i="1"/>
  <c r="E62" i="1"/>
  <c r="D58" i="1"/>
  <c r="C81" i="1"/>
  <c r="H77" i="1"/>
  <c r="G82" i="1"/>
  <c r="C83" i="1"/>
  <c r="D46" i="1"/>
  <c r="F78" i="1"/>
  <c r="D45" i="1"/>
  <c r="E65" i="1"/>
  <c r="E72" i="1"/>
  <c r="H52" i="1"/>
  <c r="F85" i="1"/>
  <c r="H47" i="1"/>
  <c r="E75" i="1"/>
  <c r="F54" i="1"/>
  <c r="F49" i="1"/>
  <c r="B73" i="1"/>
  <c r="I59" i="1"/>
  <c r="I47" i="1"/>
  <c r="C62" i="1"/>
  <c r="C74" i="1"/>
  <c r="I49" i="1"/>
  <c r="E51" i="1"/>
  <c r="H74" i="1"/>
  <c r="B51" i="1"/>
  <c r="C68" i="1"/>
  <c r="I74" i="1"/>
  <c r="D63" i="1"/>
  <c r="H56" i="1"/>
  <c r="F84" i="1"/>
  <c r="B61" i="1"/>
  <c r="F70" i="1"/>
  <c r="G73" i="1"/>
  <c r="F50" i="1"/>
  <c r="I67" i="1"/>
  <c r="D70" i="1"/>
  <c r="B76" i="1"/>
  <c r="D54" i="1"/>
  <c r="G74" i="1"/>
  <c r="H67" i="1"/>
  <c r="E53" i="1"/>
  <c r="C64" i="1"/>
  <c r="E80" i="1"/>
  <c r="F61" i="1"/>
  <c r="D78" i="1"/>
  <c r="E71" i="1"/>
  <c r="E68" i="1"/>
  <c r="H76" i="1"/>
  <c r="D72" i="1"/>
  <c r="I83" i="1"/>
  <c r="G52" i="1"/>
  <c r="B74" i="1"/>
  <c r="G77" i="1"/>
  <c r="F76" i="1"/>
  <c r="C54" i="1"/>
  <c r="E70" i="1"/>
  <c r="G76" i="1"/>
  <c r="F71" i="1"/>
  <c r="D51" i="1"/>
  <c r="D69" i="1"/>
  <c r="F55" i="1"/>
  <c r="H61" i="1"/>
  <c r="C44" i="1"/>
  <c r="F83" i="1"/>
  <c r="B42" i="1"/>
  <c r="B47" i="1"/>
  <c r="B80" i="1"/>
  <c r="D79" i="1"/>
  <c r="I79" i="1"/>
  <c r="H81" i="1"/>
  <c r="D73" i="1"/>
  <c r="G63" i="1"/>
  <c r="I53" i="1"/>
  <c r="I65" i="1"/>
  <c r="E60" i="1"/>
  <c r="G79" i="1"/>
  <c r="C58" i="1"/>
  <c r="B58" i="1"/>
  <c r="G84" i="1"/>
  <c r="I57" i="1"/>
  <c r="C63" i="1"/>
  <c r="H71" i="1"/>
  <c r="E69" i="1"/>
  <c r="C78" i="1"/>
  <c r="D49" i="1"/>
  <c r="C60" i="1"/>
  <c r="D50" i="1"/>
  <c r="I72" i="1"/>
  <c r="G65" i="1"/>
  <c r="G75" i="1"/>
  <c r="F65" i="1"/>
  <c r="H59" i="1"/>
  <c r="H85" i="1"/>
  <c r="B56" i="1"/>
  <c r="G59" i="1"/>
  <c r="D81" i="1"/>
  <c r="E42" i="1"/>
  <c r="C75" i="1"/>
  <c r="H48" i="1"/>
  <c r="F62" i="1"/>
  <c r="E81" i="1"/>
  <c r="G47" i="1"/>
  <c r="G69" i="1"/>
  <c r="H83" i="1"/>
  <c r="I50" i="1"/>
  <c r="M13" i="5" l="1"/>
  <c r="I12" i="4" s="1"/>
  <c r="M21" i="5" l="1"/>
  <c r="I20" i="4" s="1"/>
  <c r="M47" i="5" l="1"/>
  <c r="I46" i="4" s="1"/>
  <c r="M54" i="5"/>
  <c r="I53" i="4" s="1"/>
  <c r="M52" i="5"/>
  <c r="I51" i="4" s="1"/>
  <c r="M56" i="5"/>
  <c r="I55" i="4" s="1"/>
  <c r="M55" i="5"/>
  <c r="I54" i="4" s="1"/>
  <c r="M48" i="5"/>
  <c r="I47" i="4" s="1"/>
  <c r="M11" i="5"/>
  <c r="I10" i="4" s="1"/>
  <c r="M59" i="5"/>
  <c r="I58" i="4" s="1"/>
  <c r="I45" i="1" l="1"/>
  <c r="I46" i="1"/>
  <c r="I21" i="1"/>
  <c r="I23" i="1"/>
  <c r="I22" i="1"/>
  <c r="I44" i="1"/>
  <c r="M10" i="5"/>
  <c r="I9" i="4" s="1"/>
  <c r="M51" i="5"/>
  <c r="I50" i="4" s="1"/>
  <c r="I43" i="1"/>
  <c r="M50" i="5"/>
  <c r="I49" i="4" s="1"/>
  <c r="M34" i="5"/>
  <c r="I33" i="4" s="1"/>
  <c r="M15" i="5"/>
  <c r="I14" i="4" s="1"/>
  <c r="M53" i="5"/>
  <c r="I52" i="4" s="1"/>
  <c r="I42" i="1" s="1"/>
  <c r="M58" i="5"/>
  <c r="I57" i="4" s="1"/>
  <c r="M49" i="5"/>
  <c r="I48" i="4" s="1"/>
  <c r="M57" i="5"/>
  <c r="I56" i="4" s="1"/>
  <c r="I41" i="1" l="1"/>
  <c r="I40" i="1"/>
  <c r="I39" i="1"/>
  <c r="M31" i="5"/>
  <c r="I30" i="4" s="1"/>
  <c r="M43" i="5"/>
  <c r="I42" i="4" s="1"/>
  <c r="M39" i="5"/>
  <c r="I38" i="4" s="1"/>
  <c r="M38" i="5"/>
  <c r="I37" i="4" s="1"/>
  <c r="M42" i="5"/>
  <c r="I41" i="4" s="1"/>
  <c r="M35" i="5"/>
  <c r="I34" i="4" s="1"/>
  <c r="I32" i="1" s="1"/>
  <c r="M46" i="5"/>
  <c r="I45" i="4" s="1"/>
  <c r="M40" i="5"/>
  <c r="I39" i="4" s="1"/>
  <c r="M45" i="5"/>
  <c r="I44" i="4" s="1"/>
  <c r="I37" i="1" s="1"/>
  <c r="M32" i="5"/>
  <c r="I31" i="4" s="1"/>
  <c r="M44" i="5"/>
  <c r="I43" i="4" s="1"/>
  <c r="M36" i="5"/>
  <c r="I35" i="4" s="1"/>
  <c r="M41" i="5"/>
  <c r="I40" i="4" s="1"/>
  <c r="M16" i="5"/>
  <c r="I15" i="4" s="1"/>
  <c r="M17" i="5"/>
  <c r="I16" i="4" s="1"/>
  <c r="I15" i="1"/>
  <c r="M12" i="5"/>
  <c r="I11" i="4" s="1"/>
  <c r="M18" i="5"/>
  <c r="I17" i="4" s="1"/>
  <c r="M19" i="5"/>
  <c r="I18" i="4" s="1"/>
  <c r="I20" i="1" s="1"/>
  <c r="I38" i="1" l="1"/>
  <c r="I34" i="1"/>
  <c r="I35" i="1"/>
  <c r="I33" i="1"/>
  <c r="I36" i="1"/>
  <c r="I24" i="1"/>
  <c r="I19" i="1"/>
  <c r="I14" i="1"/>
  <c r="I25" i="1"/>
  <c r="I16" i="1"/>
  <c r="I18" i="1"/>
  <c r="I17" i="1"/>
  <c r="I31" i="1"/>
  <c r="I30" i="1"/>
  <c r="I29" i="1"/>
  <c r="I28" i="1"/>
  <c r="I27" i="1"/>
  <c r="I26" i="1"/>
  <c r="M4" i="5"/>
  <c r="I3" i="4" s="1"/>
  <c r="I12" i="1"/>
  <c r="M5" i="5"/>
  <c r="I4" i="4" s="1"/>
  <c r="I13" i="1"/>
  <c r="M9" i="5"/>
  <c r="I8" i="4" s="1"/>
  <c r="M6" i="5"/>
  <c r="I5" i="4" s="1"/>
  <c r="M7" i="5"/>
  <c r="I6" i="4" s="1"/>
  <c r="I11" i="1"/>
  <c r="M8" i="5"/>
  <c r="I7" i="4" s="1"/>
  <c r="M3" i="5"/>
  <c r="I2" i="4" s="1"/>
</calcChain>
</file>

<file path=xl/sharedStrings.xml><?xml version="1.0" encoding="utf-8"?>
<sst xmlns="http://schemas.openxmlformats.org/spreadsheetml/2006/main" count="315" uniqueCount="117">
  <si>
    <t>Comum</t>
  </si>
  <si>
    <t>Nacional</t>
  </si>
  <si>
    <t>Minimo</t>
  </si>
  <si>
    <t>Máximo</t>
  </si>
  <si>
    <t>Posição</t>
  </si>
  <si>
    <t>TIPO 7</t>
  </si>
  <si>
    <t>TIPO 6</t>
  </si>
  <si>
    <t>TIPO 5</t>
  </si>
  <si>
    <t>ALHO ROXO</t>
  </si>
  <si>
    <t>AMENDOIM C/ CASCA</t>
  </si>
  <si>
    <t>AMENDOIM S/ CASCA</t>
  </si>
  <si>
    <t>Ágata</t>
  </si>
  <si>
    <t>Asterix</t>
  </si>
  <si>
    <t>Bolinha</t>
  </si>
  <si>
    <t>Caesar</t>
  </si>
  <si>
    <t>Diversas</t>
  </si>
  <si>
    <t>Markies</t>
  </si>
  <si>
    <t>Baraka</t>
  </si>
  <si>
    <t>CEBOLA</t>
  </si>
  <si>
    <t>Roxa</t>
  </si>
  <si>
    <t>Argentina</t>
  </si>
  <si>
    <t>CÔCO SECO</t>
  </si>
  <si>
    <t>ARROZ</t>
  </si>
  <si>
    <t/>
  </si>
  <si>
    <t>FAVA</t>
  </si>
  <si>
    <t>FEIJÃO DE CORDA</t>
  </si>
  <si>
    <t>FEIJÃO CARIOCA</t>
  </si>
  <si>
    <t>FEIJÃO PRETO</t>
  </si>
  <si>
    <t>Fina</t>
  </si>
  <si>
    <t>Grossa</t>
  </si>
  <si>
    <t xml:space="preserve">OVO BRANCO JUMBO  </t>
  </si>
  <si>
    <t xml:space="preserve">OVO VERMELHO JUMBO </t>
  </si>
  <si>
    <t>OVO BRANCO EXTRA</t>
  </si>
  <si>
    <t xml:space="preserve">OVO VERMELHO EXTRA </t>
  </si>
  <si>
    <t xml:space="preserve">OVO BRANCO GRANDE </t>
  </si>
  <si>
    <t>OVO VERMELHO GRANDE</t>
  </si>
  <si>
    <t>OVO VERMELHO MÉDIO</t>
  </si>
  <si>
    <t>OVO VERMELHO PEQUENO</t>
  </si>
  <si>
    <t>OVO CAIPIRA</t>
  </si>
  <si>
    <t>OVOS PUFA</t>
  </si>
  <si>
    <t>TIPO 8</t>
  </si>
  <si>
    <t>PRODUTO</t>
  </si>
  <si>
    <t>GRUPO</t>
  </si>
  <si>
    <t>Kg</t>
  </si>
  <si>
    <t>FARINHA MANDIOCA</t>
  </si>
  <si>
    <t>OVOS ORGÂNICOS</t>
  </si>
  <si>
    <t>ALHO NACIONAL</t>
  </si>
  <si>
    <r>
      <t xml:space="preserve">ALHO    </t>
    </r>
    <r>
      <rPr>
        <sz val="8"/>
        <color theme="1"/>
        <rFont val="Arial Black"/>
        <family val="2"/>
      </rPr>
      <t>(Triturado)</t>
    </r>
  </si>
  <si>
    <r>
      <t xml:space="preserve">ALHO </t>
    </r>
    <r>
      <rPr>
        <sz val="8"/>
        <color theme="1"/>
        <rFont val="Arial Black"/>
        <family val="2"/>
      </rPr>
      <t>NACIONAL</t>
    </r>
  </si>
  <si>
    <t>ALHO ARGENTINO</t>
  </si>
  <si>
    <t>PESO</t>
  </si>
  <si>
    <t>cxT</t>
  </si>
  <si>
    <t>Sc</t>
  </si>
  <si>
    <t>Emb.</t>
  </si>
  <si>
    <r>
      <t xml:space="preserve">ALHO    </t>
    </r>
    <r>
      <rPr>
        <sz val="8"/>
        <color theme="1"/>
        <rFont val="Arial Black"/>
        <family val="2"/>
      </rPr>
      <t>(Descascado)</t>
    </r>
  </si>
  <si>
    <t>Dz</t>
  </si>
  <si>
    <t>VARIED.</t>
  </si>
  <si>
    <t>Produtos</t>
  </si>
  <si>
    <t>Variedades</t>
  </si>
  <si>
    <t>Peso</t>
  </si>
  <si>
    <t>EMBALAGEM</t>
  </si>
  <si>
    <t>OVO CODORNA</t>
  </si>
  <si>
    <t>ALHO IMPORTADO</t>
  </si>
  <si>
    <t>ARGENTINO</t>
  </si>
  <si>
    <t>SC</t>
  </si>
  <si>
    <t>15 Kg</t>
  </si>
  <si>
    <t>20 Kg</t>
  </si>
  <si>
    <t>VERMELHO GRANDE</t>
  </si>
  <si>
    <t>VERMELHO MÉDIO</t>
  </si>
  <si>
    <t>VERMELHO PEQUENO</t>
  </si>
  <si>
    <t>CAIPIRA</t>
  </si>
  <si>
    <t>ORGÂNICOS</t>
  </si>
  <si>
    <t>PUFA</t>
  </si>
  <si>
    <t>CODORNA</t>
  </si>
  <si>
    <t>COTAÇÕES DIVERSOS</t>
  </si>
  <si>
    <t>.EMB.</t>
  </si>
  <si>
    <r>
      <rPr>
        <b/>
        <sz val="12"/>
        <color theme="9" tint="-0.249977111117893"/>
        <rFont val="Calibri"/>
        <family val="2"/>
        <scheme val="minor"/>
      </rPr>
      <t>.</t>
    </r>
    <r>
      <rPr>
        <b/>
        <sz val="12"/>
        <color theme="0"/>
        <rFont val="Calibri"/>
        <family val="2"/>
        <scheme val="minor"/>
      </rPr>
      <t>Emb.</t>
    </r>
  </si>
  <si>
    <t>ALHO  Importado</t>
  </si>
  <si>
    <t>BATATA  (Lavada)</t>
  </si>
  <si>
    <t xml:space="preserve">BATATA  (Escovada)   </t>
  </si>
  <si>
    <t>BATATA LAVADA</t>
  </si>
  <si>
    <t>OS PREÇOS REPRESENTAM O DIA QUE FOI PESQUISADO (DATA ACIMA), PODENDO APRESENTAR VARIAÇÃO PARA CIMA  OU PARA BAIXO CONFORME A VARIAÇÃO DE OFERTAS E PROCURA  NO MERCADO ATACADISTA</t>
  </si>
  <si>
    <t>NACIONAL</t>
  </si>
  <si>
    <t>Holandesa</t>
  </si>
  <si>
    <t>MILHO DE PIPOCA IMPORTADO</t>
  </si>
  <si>
    <t>CEBOLA CX 2</t>
  </si>
  <si>
    <t>CEBOLA CX 3</t>
  </si>
  <si>
    <t>CEBOLA CX 4</t>
  </si>
  <si>
    <t>CABOTIÃ</t>
  </si>
  <si>
    <t>SECA</t>
  </si>
  <si>
    <t xml:space="preserve">ABOBORA </t>
  </si>
  <si>
    <t>vermelho</t>
  </si>
  <si>
    <t>branco</t>
  </si>
  <si>
    <t>caipira</t>
  </si>
  <si>
    <t>orgânicos</t>
  </si>
  <si>
    <t>codorna</t>
  </si>
  <si>
    <t>Jumbo</t>
  </si>
  <si>
    <t>Extra</t>
  </si>
  <si>
    <t>Grande</t>
  </si>
  <si>
    <t>Médio</t>
  </si>
  <si>
    <t>Pequeno</t>
  </si>
  <si>
    <t>FÉCULA MANDIOCA</t>
  </si>
  <si>
    <t xml:space="preserve"> ALHO   NACIONAL</t>
  </si>
  <si>
    <t>ALHO      (Descascado)</t>
  </si>
  <si>
    <t>ALHO    (Triturado)</t>
  </si>
  <si>
    <t>BATATA    (Escovada)</t>
  </si>
  <si>
    <t xml:space="preserve">BATATA  ( Escovada) </t>
  </si>
  <si>
    <t xml:space="preserve">ALHO  Import. </t>
  </si>
  <si>
    <t>OVO BRANCO MÉDIO</t>
  </si>
  <si>
    <t>CEBOLA CX 1</t>
  </si>
  <si>
    <t>18 Kg</t>
  </si>
  <si>
    <t>TIPO 4</t>
  </si>
  <si>
    <t>Conserva</t>
  </si>
  <si>
    <t xml:space="preserve">              /         /     2025</t>
  </si>
  <si>
    <t xml:space="preserve">               /           /   2025</t>
  </si>
  <si>
    <t>TONA</t>
  </si>
  <si>
    <t>JODORO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</si>
</sst>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_ ;\-#,##0\ "/>
  </numFmts>
  <fonts count="45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Arial Black"/>
      <family val="2"/>
    </font>
    <font>
      <b/>
      <sz val="8"/>
      <color theme="1"/>
      <name val="Arial Black"/>
      <family val="2"/>
    </font>
    <font>
      <sz val="10"/>
      <color theme="1"/>
      <name val="Arial Black"/>
      <family val="2"/>
    </font>
    <font>
      <b/>
      <sz val="10"/>
      <color theme="1"/>
      <name val="Arial Black"/>
      <family val="2"/>
    </font>
    <font>
      <sz val="11"/>
      <color theme="1"/>
      <name val="Arial Black"/>
      <family val="2"/>
    </font>
    <font>
      <sz val="9"/>
      <color theme="1"/>
      <name val="Arial Black"/>
      <family val="2"/>
    </font>
    <font>
      <b/>
      <sz val="10"/>
      <color theme="0"/>
      <name val="Arial Black"/>
      <family val="2"/>
    </font>
    <font>
      <b/>
      <sz val="7"/>
      <color indexed="8"/>
      <name val="Arial Black"/>
      <family val="2"/>
    </font>
    <font>
      <u/>
      <sz val="7"/>
      <color indexed="8"/>
      <name val="Arial Black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color indexed="8"/>
      <name val="Arial Black"/>
      <family val="2"/>
    </font>
    <font>
      <b/>
      <i/>
      <sz val="10"/>
      <color indexed="8"/>
      <name val="Arial"/>
      <family val="2"/>
    </font>
    <font>
      <b/>
      <sz val="10"/>
      <color theme="0"/>
      <name val="Arial Unicode MS"/>
      <family val="2"/>
    </font>
    <font>
      <b/>
      <sz val="12"/>
      <color theme="1"/>
      <name val="Arial"/>
      <family val="2"/>
    </font>
    <font>
      <sz val="20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name val="Arial"/>
      <family val="2"/>
    </font>
    <font>
      <sz val="6"/>
      <color theme="1"/>
      <name val="Arial Black"/>
      <family val="2"/>
    </font>
    <font>
      <b/>
      <sz val="6"/>
      <name val="Arial"/>
      <family val="2"/>
    </font>
    <font>
      <b/>
      <sz val="8"/>
      <color indexed="8"/>
      <name val="Arial Black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rgb="FF0070C0"/>
      <name val="Arial Black"/>
      <family val="2"/>
    </font>
    <font>
      <sz val="8"/>
      <name val="Calibri"/>
      <family val="2"/>
      <scheme val="minor"/>
    </font>
    <font>
      <b/>
      <sz val="8"/>
      <color theme="0"/>
      <name val="Arial Black"/>
      <family val="2"/>
    </font>
    <font>
      <sz val="8"/>
      <color indexed="8"/>
      <name val="Arial Black"/>
      <family val="2"/>
    </font>
    <font>
      <sz val="7"/>
      <color theme="1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ck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/>
      <top style="thick">
        <color indexed="64"/>
      </top>
      <bottom style="mediumDashed">
        <color indexed="64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Dashed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Dashed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Dashed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Dashed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Dashed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thick">
        <color auto="1"/>
      </bottom>
      <diagonal/>
    </border>
    <border>
      <left style="medium">
        <color auto="1"/>
      </left>
      <right/>
      <top style="mediumDashed">
        <color auto="1"/>
      </top>
      <bottom style="thick">
        <color auto="1"/>
      </bottom>
      <diagonal/>
    </border>
    <border>
      <left/>
      <right style="medium">
        <color auto="1"/>
      </right>
      <top style="mediumDashed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Dashed">
        <color auto="1"/>
      </bottom>
      <diagonal/>
    </border>
    <border>
      <left/>
      <right style="medium">
        <color auto="1"/>
      </right>
      <top style="thick">
        <color auto="1"/>
      </top>
      <bottom style="mediumDashed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theme="1"/>
      </bottom>
      <diagonal/>
    </border>
    <border>
      <left/>
      <right/>
      <top style="thick">
        <color indexed="64"/>
      </top>
      <bottom style="medium">
        <color theme="1"/>
      </bottom>
      <diagonal/>
    </border>
    <border>
      <left/>
      <right style="thick">
        <color indexed="64"/>
      </right>
      <top style="thick">
        <color indexed="64"/>
      </top>
      <bottom style="medium">
        <color theme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theme="1"/>
      </bottom>
      <diagonal/>
    </border>
    <border>
      <left/>
      <right style="medium">
        <color auto="1"/>
      </right>
      <top style="thick">
        <color auto="1"/>
      </top>
      <bottom style="medium">
        <color theme="1"/>
      </bottom>
      <diagonal/>
    </border>
    <border>
      <left style="medium">
        <color auto="1"/>
      </left>
      <right/>
      <top style="thick">
        <color auto="1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theme="1"/>
      </left>
      <right style="thin">
        <color theme="1"/>
      </right>
      <top style="double">
        <color indexed="64"/>
      </top>
      <bottom style="thin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theme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theme="1"/>
      </left>
      <right style="thin">
        <color theme="1"/>
      </right>
      <top/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ck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ck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theme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theme="1"/>
      </left>
      <right style="thin">
        <color theme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indexed="64"/>
      </right>
      <top/>
      <bottom style="thin">
        <color theme="1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theme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1"/>
      </left>
      <right style="thin">
        <color theme="1"/>
      </right>
      <top style="mediumDashed">
        <color indexed="64"/>
      </top>
      <bottom/>
      <diagonal/>
    </border>
    <border>
      <left style="thick">
        <color theme="1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ck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auto="1"/>
      </left>
      <right/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/>
      <bottom style="mediumDashed">
        <color auto="1"/>
      </bottom>
      <diagonal/>
    </border>
    <border>
      <left/>
      <right style="medium">
        <color auto="1"/>
      </right>
      <top/>
      <bottom style="mediumDashed">
        <color auto="1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auto="1"/>
      </left>
      <right/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/>
      <diagonal/>
    </border>
    <border>
      <left style="thick">
        <color theme="1"/>
      </left>
      <right style="thin">
        <color theme="1"/>
      </right>
      <top style="thick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theme="1"/>
      </left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ck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ck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ck">
        <color indexed="64"/>
      </right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dashed">
        <color indexed="64"/>
      </bottom>
      <diagonal/>
    </border>
    <border>
      <left style="medium">
        <color auto="1"/>
      </left>
      <right/>
      <top style="mediumDashed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mediumDashed">
        <color indexed="64"/>
      </top>
      <bottom style="dashed">
        <color indexed="64"/>
      </bottom>
      <diagonal/>
    </border>
    <border>
      <left/>
      <right style="medium">
        <color auto="1"/>
      </right>
      <top style="mediumDashed">
        <color indexed="64"/>
      </top>
      <bottom style="dashed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theme="1"/>
      </left>
      <right style="thin">
        <color theme="1"/>
      </right>
      <top style="thin">
        <color indexed="64"/>
      </top>
      <bottom style="mediumDashed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ck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ck">
        <color indexed="64"/>
      </right>
      <top style="thin">
        <color theme="1"/>
      </top>
      <bottom/>
      <diagonal/>
    </border>
    <border>
      <left style="thick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">
        <color indexed="64"/>
      </bottom>
      <diagonal/>
    </border>
    <border>
      <left style="thick">
        <color theme="1"/>
      </left>
      <right style="thin">
        <color theme="1"/>
      </right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ck">
        <color theme="1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38">
    <xf numFmtId="0" fontId="0" fillId="0" borderId="0" xfId="0"/>
    <xf numFmtId="43" fontId="10" fillId="3" borderId="3" xfId="1" applyFont="1" applyFill="1" applyBorder="1" applyAlignment="1" applyProtection="1">
      <alignment horizontal="center" vertical="center"/>
    </xf>
    <xf numFmtId="43" fontId="10" fillId="3" borderId="4" xfId="1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14" fontId="8" fillId="2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/>
    </xf>
    <xf numFmtId="0" fontId="15" fillId="0" borderId="36" xfId="0" applyFont="1" applyBorder="1"/>
    <xf numFmtId="164" fontId="16" fillId="0" borderId="36" xfId="0" applyNumberFormat="1" applyFont="1" applyBorder="1" applyAlignment="1">
      <alignment horizontal="center" vertical="top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5" fillId="0" borderId="36" xfId="0" applyFont="1" applyBorder="1" applyAlignment="1">
      <alignment horizontal="left"/>
    </xf>
    <xf numFmtId="0" fontId="13" fillId="0" borderId="56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43" fontId="19" fillId="3" borderId="4" xfId="1" applyFont="1" applyFill="1" applyBorder="1" applyAlignment="1" applyProtection="1">
      <alignment horizontal="center" vertical="center"/>
    </xf>
    <xf numFmtId="43" fontId="19" fillId="2" borderId="91" xfId="1" applyFont="1" applyFill="1" applyBorder="1" applyAlignment="1" applyProtection="1">
      <alignment horizontal="center" vertical="center"/>
    </xf>
    <xf numFmtId="0" fontId="19" fillId="2" borderId="91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44" fontId="20" fillId="7" borderId="13" xfId="2" applyFont="1" applyFill="1" applyBorder="1" applyAlignment="1" applyProtection="1">
      <alignment horizontal="center"/>
    </xf>
    <xf numFmtId="0" fontId="21" fillId="0" borderId="5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75" xfId="0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76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3" fillId="0" borderId="70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79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82" xfId="0" applyFont="1" applyBorder="1" applyAlignment="1">
      <alignment horizontal="center"/>
    </xf>
    <xf numFmtId="0" fontId="13" fillId="0" borderId="81" xfId="0" applyFont="1" applyBorder="1" applyAlignment="1">
      <alignment horizontal="center"/>
    </xf>
    <xf numFmtId="0" fontId="13" fillId="0" borderId="83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73" xfId="0" applyFont="1" applyBorder="1" applyAlignment="1">
      <alignment horizontal="center"/>
    </xf>
    <xf numFmtId="0" fontId="13" fillId="0" borderId="85" xfId="0" applyFont="1" applyBorder="1" applyAlignment="1">
      <alignment horizontal="center"/>
    </xf>
    <xf numFmtId="0" fontId="13" fillId="0" borderId="8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88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8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13" fillId="0" borderId="90" xfId="0" applyFont="1" applyBorder="1" applyAlignment="1">
      <alignment horizontal="center"/>
    </xf>
    <xf numFmtId="44" fontId="20" fillId="7" borderId="25" xfId="2" applyFont="1" applyFill="1" applyBorder="1" applyAlignment="1" applyProtection="1">
      <alignment horizontal="center"/>
    </xf>
    <xf numFmtId="0" fontId="21" fillId="0" borderId="17" xfId="0" applyFont="1" applyBorder="1" applyAlignment="1">
      <alignment horizontal="center"/>
    </xf>
    <xf numFmtId="44" fontId="20" fillId="7" borderId="12" xfId="2" applyFont="1" applyFill="1" applyBorder="1" applyAlignment="1" applyProtection="1">
      <alignment horizontal="center"/>
    </xf>
    <xf numFmtId="44" fontId="20" fillId="7" borderId="40" xfId="2" applyFont="1" applyFill="1" applyBorder="1" applyAlignment="1" applyProtection="1">
      <alignment horizontal="center"/>
    </xf>
    <xf numFmtId="0" fontId="21" fillId="0" borderId="39" xfId="0" applyFont="1" applyBorder="1" applyAlignment="1">
      <alignment horizontal="center"/>
    </xf>
    <xf numFmtId="44" fontId="20" fillId="7" borderId="43" xfId="2" applyFont="1" applyFill="1" applyBorder="1" applyAlignment="1" applyProtection="1">
      <alignment horizontal="center"/>
    </xf>
    <xf numFmtId="0" fontId="21" fillId="0" borderId="94" xfId="0" applyFont="1" applyBorder="1" applyAlignment="1">
      <alignment horizontal="center"/>
    </xf>
    <xf numFmtId="44" fontId="20" fillId="7" borderId="18" xfId="2" applyFont="1" applyFill="1" applyBorder="1" applyAlignment="1" applyProtection="1">
      <alignment horizontal="center"/>
    </xf>
    <xf numFmtId="0" fontId="22" fillId="0" borderId="95" xfId="0" applyFont="1" applyBorder="1" applyAlignment="1">
      <alignment horizontal="center"/>
    </xf>
    <xf numFmtId="1" fontId="23" fillId="8" borderId="96" xfId="0" applyNumberFormat="1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2" fontId="22" fillId="9" borderId="1" xfId="0" applyNumberFormat="1" applyFont="1" applyFill="1" applyBorder="1" applyAlignment="1">
      <alignment horizontal="left" vertical="center"/>
    </xf>
    <xf numFmtId="1" fontId="22" fillId="9" borderId="1" xfId="0" applyNumberFormat="1" applyFont="1" applyFill="1" applyBorder="1" applyAlignment="1">
      <alignment horizontal="center" vertical="center"/>
    </xf>
    <xf numFmtId="44" fontId="22" fillId="9" borderId="1" xfId="2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left"/>
    </xf>
    <xf numFmtId="0" fontId="25" fillId="4" borderId="1" xfId="0" applyFont="1" applyFill="1" applyBorder="1" applyAlignment="1">
      <alignment horizontal="left" vertical="center"/>
    </xf>
    <xf numFmtId="2" fontId="22" fillId="9" borderId="1" xfId="0" applyNumberFormat="1" applyFont="1" applyFill="1" applyBorder="1" applyAlignment="1">
      <alignment horizontal="center" vertical="center"/>
    </xf>
    <xf numFmtId="2" fontId="22" fillId="10" borderId="1" xfId="0" applyNumberFormat="1" applyFont="1" applyFill="1" applyBorder="1" applyAlignment="1">
      <alignment horizontal="left" vertical="center"/>
    </xf>
    <xf numFmtId="2" fontId="22" fillId="10" borderId="1" xfId="0" applyNumberFormat="1" applyFont="1" applyFill="1" applyBorder="1" applyAlignment="1">
      <alignment horizontal="center" vertical="center"/>
    </xf>
    <xf numFmtId="1" fontId="22" fillId="10" borderId="1" xfId="0" applyNumberFormat="1" applyFont="1" applyFill="1" applyBorder="1" applyAlignment="1">
      <alignment horizontal="center" vertical="center"/>
    </xf>
    <xf numFmtId="44" fontId="22" fillId="10" borderId="1" xfId="2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13" fillId="0" borderId="83" xfId="0" quotePrefix="1" applyFont="1" applyBorder="1" applyAlignment="1">
      <alignment horizontal="center"/>
    </xf>
    <xf numFmtId="14" fontId="8" fillId="2" borderId="0" xfId="0" applyNumberFormat="1" applyFont="1" applyFill="1" applyAlignment="1" applyProtection="1">
      <alignment horizontal="center" vertical="center"/>
      <protection locked="0"/>
    </xf>
    <xf numFmtId="0" fontId="14" fillId="11" borderId="8" xfId="0" applyFont="1" applyFill="1" applyBorder="1" applyAlignment="1">
      <alignment horizontal="left"/>
    </xf>
    <xf numFmtId="0" fontId="14" fillId="11" borderId="9" xfId="0" applyFont="1" applyFill="1" applyBorder="1" applyAlignment="1">
      <alignment horizontal="left"/>
    </xf>
    <xf numFmtId="0" fontId="18" fillId="11" borderId="37" xfId="0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left"/>
    </xf>
    <xf numFmtId="0" fontId="14" fillId="11" borderId="5" xfId="0" applyFont="1" applyFill="1" applyBorder="1" applyAlignment="1">
      <alignment horizontal="left"/>
    </xf>
    <xf numFmtId="0" fontId="14" fillId="11" borderId="5" xfId="0" applyFont="1" applyFill="1" applyBorder="1" applyAlignment="1">
      <alignment horizontal="center"/>
    </xf>
    <xf numFmtId="0" fontId="13" fillId="11" borderId="12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center"/>
    </xf>
    <xf numFmtId="0" fontId="13" fillId="11" borderId="13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left"/>
    </xf>
    <xf numFmtId="0" fontId="14" fillId="11" borderId="6" xfId="0" applyFont="1" applyFill="1" applyBorder="1" applyAlignment="1">
      <alignment horizontal="center"/>
    </xf>
    <xf numFmtId="0" fontId="13" fillId="11" borderId="25" xfId="0" applyFont="1" applyFill="1" applyBorder="1" applyAlignment="1">
      <alignment horizontal="center" vertical="center"/>
    </xf>
    <xf numFmtId="0" fontId="14" fillId="11" borderId="38" xfId="0" applyFont="1" applyFill="1" applyBorder="1" applyAlignment="1">
      <alignment horizontal="left"/>
    </xf>
    <xf numFmtId="0" fontId="14" fillId="11" borderId="39" xfId="0" applyFont="1" applyFill="1" applyBorder="1" applyAlignment="1">
      <alignment horizontal="left"/>
    </xf>
    <xf numFmtId="0" fontId="14" fillId="11" borderId="39" xfId="0" applyFont="1" applyFill="1" applyBorder="1" applyAlignment="1">
      <alignment horizontal="center"/>
    </xf>
    <xf numFmtId="0" fontId="13" fillId="11" borderId="40" xfId="0" applyFont="1" applyFill="1" applyBorder="1" applyAlignment="1">
      <alignment horizontal="center" vertical="center"/>
    </xf>
    <xf numFmtId="0" fontId="14" fillId="11" borderId="30" xfId="0" applyFont="1" applyFill="1" applyBorder="1" applyAlignment="1">
      <alignment horizontal="left" vertical="center"/>
    </xf>
    <xf numFmtId="0" fontId="13" fillId="11" borderId="41" xfId="0" applyFont="1" applyFill="1" applyBorder="1" applyAlignment="1">
      <alignment horizontal="left" vertical="center"/>
    </xf>
    <xf numFmtId="0" fontId="14" fillId="11" borderId="42" xfId="0" applyFont="1" applyFill="1" applyBorder="1" applyAlignment="1">
      <alignment horizontal="left"/>
    </xf>
    <xf numFmtId="0" fontId="14" fillId="11" borderId="42" xfId="0" applyFont="1" applyFill="1" applyBorder="1" applyAlignment="1">
      <alignment horizontal="center"/>
    </xf>
    <xf numFmtId="0" fontId="13" fillId="11" borderId="43" xfId="0" applyFont="1" applyFill="1" applyBorder="1" applyAlignment="1">
      <alignment horizontal="center" vertical="center"/>
    </xf>
    <xf numFmtId="0" fontId="14" fillId="11" borderId="17" xfId="0" applyFont="1" applyFill="1" applyBorder="1" applyAlignment="1">
      <alignment horizontal="left"/>
    </xf>
    <xf numFmtId="0" fontId="14" fillId="11" borderId="17" xfId="0" applyFont="1" applyFill="1" applyBorder="1" applyAlignment="1">
      <alignment horizontal="center"/>
    </xf>
    <xf numFmtId="0" fontId="13" fillId="11" borderId="18" xfId="0" applyFont="1" applyFill="1" applyBorder="1" applyAlignment="1">
      <alignment horizontal="center" vertical="center"/>
    </xf>
    <xf numFmtId="0" fontId="14" fillId="11" borderId="38" xfId="0" applyFont="1" applyFill="1" applyBorder="1" applyAlignment="1">
      <alignment horizontal="left" vertical="center"/>
    </xf>
    <xf numFmtId="0" fontId="13" fillId="11" borderId="30" xfId="0" applyFont="1" applyFill="1" applyBorder="1" applyAlignment="1">
      <alignment horizontal="left" vertical="center"/>
    </xf>
    <xf numFmtId="0" fontId="14" fillId="11" borderId="11" xfId="0" applyFont="1" applyFill="1" applyBorder="1" applyAlignment="1">
      <alignment horizontal="left" vertical="center"/>
    </xf>
    <xf numFmtId="0" fontId="14" fillId="11" borderId="32" xfId="0" applyFont="1" applyFill="1" applyBorder="1" applyAlignment="1">
      <alignment horizontal="left"/>
    </xf>
    <xf numFmtId="0" fontId="14" fillId="11" borderId="15" xfId="0" applyFont="1" applyFill="1" applyBorder="1" applyAlignment="1">
      <alignment horizontal="left"/>
    </xf>
    <xf numFmtId="0" fontId="14" fillId="11" borderId="15" xfId="0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 vertical="center"/>
    </xf>
    <xf numFmtId="0" fontId="14" fillId="11" borderId="19" xfId="0" applyFont="1" applyFill="1" applyBorder="1" applyAlignment="1">
      <alignment horizontal="left" vertical="center"/>
    </xf>
    <xf numFmtId="0" fontId="14" fillId="11" borderId="45" xfId="0" applyFont="1" applyFill="1" applyBorder="1" applyAlignment="1">
      <alignment horizontal="center"/>
    </xf>
    <xf numFmtId="0" fontId="14" fillId="11" borderId="48" xfId="0" applyFont="1" applyFill="1" applyBorder="1" applyAlignment="1">
      <alignment horizontal="left"/>
    </xf>
    <xf numFmtId="0" fontId="14" fillId="11" borderId="48" xfId="0" applyFont="1" applyFill="1" applyBorder="1" applyAlignment="1">
      <alignment horizontal="center"/>
    </xf>
    <xf numFmtId="0" fontId="13" fillId="11" borderId="49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left"/>
    </xf>
    <xf numFmtId="0" fontId="14" fillId="11" borderId="51" xfId="0" applyFont="1" applyFill="1" applyBorder="1" applyAlignment="1">
      <alignment horizontal="left"/>
    </xf>
    <xf numFmtId="0" fontId="14" fillId="11" borderId="51" xfId="0" applyFont="1" applyFill="1" applyBorder="1" applyAlignment="1">
      <alignment horizontal="center"/>
    </xf>
    <xf numFmtId="0" fontId="13" fillId="11" borderId="52" xfId="0" applyFont="1" applyFill="1" applyBorder="1" applyAlignment="1">
      <alignment horizontal="center" vertical="center"/>
    </xf>
    <xf numFmtId="0" fontId="14" fillId="11" borderId="44" xfId="0" applyFont="1" applyFill="1" applyBorder="1" applyAlignment="1">
      <alignment horizontal="left"/>
    </xf>
    <xf numFmtId="0" fontId="14" fillId="11" borderId="14" xfId="0" applyFont="1" applyFill="1" applyBorder="1" applyAlignment="1">
      <alignment horizontal="left"/>
    </xf>
    <xf numFmtId="0" fontId="14" fillId="11" borderId="23" xfId="0" applyFont="1" applyFill="1" applyBorder="1" applyAlignment="1">
      <alignment horizontal="left"/>
    </xf>
    <xf numFmtId="0" fontId="14" fillId="11" borderId="23" xfId="0" applyFont="1" applyFill="1" applyBorder="1" applyAlignment="1">
      <alignment horizontal="center"/>
    </xf>
    <xf numFmtId="0" fontId="13" fillId="11" borderId="24" xfId="0" applyFont="1" applyFill="1" applyBorder="1" applyAlignment="1">
      <alignment horizontal="center" vertical="center"/>
    </xf>
    <xf numFmtId="0" fontId="14" fillId="11" borderId="28" xfId="0" applyFont="1" applyFill="1" applyBorder="1" applyAlignment="1">
      <alignment horizontal="left"/>
    </xf>
    <xf numFmtId="0" fontId="14" fillId="11" borderId="28" xfId="0" applyFont="1" applyFill="1" applyBorder="1" applyAlignment="1">
      <alignment horizontal="center"/>
    </xf>
    <xf numFmtId="0" fontId="13" fillId="11" borderId="29" xfId="0" applyFont="1" applyFill="1" applyBorder="1" applyAlignment="1">
      <alignment horizontal="center" vertical="center"/>
    </xf>
    <xf numFmtId="0" fontId="13" fillId="11" borderId="32" xfId="0" applyFont="1" applyFill="1" applyBorder="1" applyAlignment="1">
      <alignment horizontal="left" vertical="center"/>
    </xf>
    <xf numFmtId="0" fontId="14" fillId="11" borderId="20" xfId="0" applyFont="1" applyFill="1" applyBorder="1" applyAlignment="1">
      <alignment horizontal="left"/>
    </xf>
    <xf numFmtId="0" fontId="14" fillId="11" borderId="21" xfId="0" applyFont="1" applyFill="1" applyBorder="1" applyAlignment="1">
      <alignment horizontal="left"/>
    </xf>
    <xf numFmtId="0" fontId="14" fillId="11" borderId="21" xfId="0" applyFont="1" applyFill="1" applyBorder="1" applyAlignment="1">
      <alignment horizontal="center"/>
    </xf>
    <xf numFmtId="0" fontId="13" fillId="11" borderId="22" xfId="0" applyFont="1" applyFill="1" applyBorder="1" applyAlignment="1">
      <alignment horizontal="center" vertical="center"/>
    </xf>
    <xf numFmtId="0" fontId="14" fillId="11" borderId="47" xfId="0" applyFont="1" applyFill="1" applyBorder="1" applyAlignment="1">
      <alignment horizontal="left" vertical="center"/>
    </xf>
    <xf numFmtId="0" fontId="14" fillId="11" borderId="17" xfId="0" applyFont="1" applyFill="1" applyBorder="1" applyAlignment="1">
      <alignment horizontal="left" vertical="center"/>
    </xf>
    <xf numFmtId="0" fontId="13" fillId="11" borderId="42" xfId="0" applyFont="1" applyFill="1" applyBorder="1" applyAlignment="1">
      <alignment horizontal="left" vertical="center"/>
    </xf>
    <xf numFmtId="0" fontId="13" fillId="11" borderId="38" xfId="0" applyFont="1" applyFill="1" applyBorder="1" applyAlignment="1">
      <alignment horizontal="left" vertical="center"/>
    </xf>
    <xf numFmtId="0" fontId="14" fillId="11" borderId="39" xfId="0" applyFont="1" applyFill="1" applyBorder="1" applyAlignment="1">
      <alignment horizontal="left" vertical="center"/>
    </xf>
    <xf numFmtId="0" fontId="13" fillId="11" borderId="14" xfId="0" applyFont="1" applyFill="1" applyBorder="1" applyAlignment="1">
      <alignment horizontal="left" vertical="center"/>
    </xf>
    <xf numFmtId="0" fontId="13" fillId="11" borderId="23" xfId="0" applyFont="1" applyFill="1" applyBorder="1" applyAlignment="1">
      <alignment horizontal="left" vertical="center"/>
    </xf>
    <xf numFmtId="0" fontId="14" fillId="11" borderId="27" xfId="0" applyFont="1" applyFill="1" applyBorder="1" applyAlignment="1">
      <alignment horizontal="left"/>
    </xf>
    <xf numFmtId="0" fontId="13" fillId="11" borderId="12" xfId="0" applyFont="1" applyFill="1" applyBorder="1" applyAlignment="1">
      <alignment horizontal="center"/>
    </xf>
    <xf numFmtId="0" fontId="14" fillId="11" borderId="30" xfId="0" applyFont="1" applyFill="1" applyBorder="1" applyAlignment="1">
      <alignment horizontal="left"/>
    </xf>
    <xf numFmtId="0" fontId="13" fillId="11" borderId="13" xfId="0" applyFont="1" applyFill="1" applyBorder="1" applyAlignment="1">
      <alignment horizontal="center"/>
    </xf>
    <xf numFmtId="0" fontId="13" fillId="11" borderId="40" xfId="0" applyFont="1" applyFill="1" applyBorder="1" applyAlignment="1">
      <alignment horizontal="center"/>
    </xf>
    <xf numFmtId="0" fontId="14" fillId="11" borderId="41" xfId="0" applyFont="1" applyFill="1" applyBorder="1" applyAlignment="1">
      <alignment horizontal="left"/>
    </xf>
    <xf numFmtId="0" fontId="13" fillId="11" borderId="43" xfId="0" applyFont="1" applyFill="1" applyBorder="1" applyAlignment="1">
      <alignment horizontal="center"/>
    </xf>
    <xf numFmtId="0" fontId="13" fillId="11" borderId="18" xfId="0" applyFont="1" applyFill="1" applyBorder="1" applyAlignment="1">
      <alignment horizontal="center"/>
    </xf>
    <xf numFmtId="0" fontId="13" fillId="11" borderId="46" xfId="0" applyFont="1" applyFill="1" applyBorder="1" applyAlignment="1">
      <alignment horizontal="center"/>
    </xf>
    <xf numFmtId="0" fontId="13" fillId="11" borderId="24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21" xfId="0" quotePrefix="1" applyFont="1" applyBorder="1" applyAlignment="1">
      <alignment horizontal="center"/>
    </xf>
    <xf numFmtId="0" fontId="30" fillId="0" borderId="35" xfId="0" applyFont="1" applyBorder="1" applyAlignment="1">
      <alignment horizontal="center" vertical="center"/>
    </xf>
    <xf numFmtId="1" fontId="31" fillId="8" borderId="96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4" fontId="27" fillId="2" borderId="0" xfId="0" applyNumberFormat="1" applyFont="1" applyFill="1" applyAlignment="1" applyProtection="1">
      <alignment horizontal="center" vertical="center"/>
      <protection locked="0"/>
    </xf>
    <xf numFmtId="0" fontId="12" fillId="5" borderId="5" xfId="0" applyFont="1" applyFill="1" applyBorder="1" applyAlignment="1">
      <alignment horizontal="left"/>
    </xf>
    <xf numFmtId="0" fontId="12" fillId="5" borderId="5" xfId="0" applyFont="1" applyFill="1" applyBorder="1" applyAlignment="1">
      <alignment horizontal="center"/>
    </xf>
    <xf numFmtId="1" fontId="12" fillId="5" borderId="5" xfId="0" applyNumberFormat="1" applyFont="1" applyFill="1" applyBorder="1" applyAlignment="1">
      <alignment horizontal="center"/>
    </xf>
    <xf numFmtId="44" fontId="12" fillId="5" borderId="5" xfId="2" applyFont="1" applyFill="1" applyBorder="1" applyAlignment="1">
      <alignment horizontal="center"/>
    </xf>
    <xf numFmtId="14" fontId="27" fillId="2" borderId="0" xfId="0" applyNumberFormat="1" applyFont="1" applyFill="1" applyAlignment="1" applyProtection="1">
      <alignment vertical="center"/>
      <protection locked="0"/>
    </xf>
    <xf numFmtId="0" fontId="26" fillId="5" borderId="5" xfId="0" applyFont="1" applyFill="1" applyBorder="1" applyAlignment="1">
      <alignment horizontal="left"/>
    </xf>
    <xf numFmtId="0" fontId="14" fillId="11" borderId="94" xfId="0" applyFont="1" applyFill="1" applyBorder="1" applyAlignment="1">
      <alignment horizontal="left"/>
    </xf>
    <xf numFmtId="0" fontId="14" fillId="11" borderId="94" xfId="0" applyFont="1" applyFill="1" applyBorder="1" applyAlignment="1">
      <alignment horizontal="center"/>
    </xf>
    <xf numFmtId="0" fontId="13" fillId="11" borderId="197" xfId="0" applyFont="1" applyFill="1" applyBorder="1" applyAlignment="1">
      <alignment horizontal="left" vertical="center"/>
    </xf>
    <xf numFmtId="0" fontId="13" fillId="11" borderId="194" xfId="0" applyFont="1" applyFill="1" applyBorder="1" applyAlignment="1">
      <alignment horizontal="center" vertical="center"/>
    </xf>
    <xf numFmtId="0" fontId="14" fillId="11" borderId="197" xfId="0" applyFont="1" applyFill="1" applyBorder="1" applyAlignment="1">
      <alignment horizontal="left"/>
    </xf>
    <xf numFmtId="0" fontId="13" fillId="0" borderId="198" xfId="0" applyFont="1" applyBorder="1" applyAlignment="1">
      <alignment horizontal="center"/>
    </xf>
    <xf numFmtId="0" fontId="13" fillId="0" borderId="199" xfId="0" applyFont="1" applyBorder="1" applyAlignment="1">
      <alignment horizontal="center"/>
    </xf>
    <xf numFmtId="0" fontId="13" fillId="0" borderId="200" xfId="0" applyFont="1" applyBorder="1" applyAlignment="1">
      <alignment horizontal="center"/>
    </xf>
    <xf numFmtId="0" fontId="14" fillId="11" borderId="201" xfId="0" applyFont="1" applyFill="1" applyBorder="1" applyAlignment="1">
      <alignment horizontal="left"/>
    </xf>
    <xf numFmtId="0" fontId="14" fillId="11" borderId="202" xfId="0" applyFont="1" applyFill="1" applyBorder="1" applyAlignment="1">
      <alignment horizontal="left"/>
    </xf>
    <xf numFmtId="0" fontId="14" fillId="11" borderId="202" xfId="0" applyFont="1" applyFill="1" applyBorder="1" applyAlignment="1">
      <alignment horizontal="center"/>
    </xf>
    <xf numFmtId="0" fontId="13" fillId="11" borderId="203" xfId="0" applyFont="1" applyFill="1" applyBorder="1" applyAlignment="1">
      <alignment horizontal="center" vertical="center"/>
    </xf>
    <xf numFmtId="0" fontId="13" fillId="0" borderId="204" xfId="0" applyFont="1" applyBorder="1" applyAlignment="1">
      <alignment horizontal="center"/>
    </xf>
    <xf numFmtId="0" fontId="13" fillId="0" borderId="205" xfId="0" applyFont="1" applyBorder="1" applyAlignment="1">
      <alignment horizontal="center"/>
    </xf>
    <xf numFmtId="0" fontId="13" fillId="0" borderId="206" xfId="0" applyFont="1" applyBorder="1" applyAlignment="1">
      <alignment horizontal="center"/>
    </xf>
    <xf numFmtId="0" fontId="14" fillId="2" borderId="3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32" fillId="0" borderId="0" xfId="0" applyFont="1"/>
    <xf numFmtId="0" fontId="33" fillId="0" borderId="95" xfId="0" applyFont="1" applyBorder="1" applyAlignment="1">
      <alignment horizontal="center"/>
    </xf>
    <xf numFmtId="165" fontId="34" fillId="8" borderId="13" xfId="2" applyNumberFormat="1" applyFont="1" applyFill="1" applyBorder="1" applyAlignment="1" applyProtection="1">
      <alignment horizontal="center"/>
    </xf>
    <xf numFmtId="0" fontId="13" fillId="2" borderId="87" xfId="0" applyFont="1" applyFill="1" applyBorder="1" applyAlignment="1">
      <alignment horizontal="center"/>
    </xf>
    <xf numFmtId="0" fontId="13" fillId="2" borderId="84" xfId="0" applyFont="1" applyFill="1" applyBorder="1" applyAlignment="1">
      <alignment horizontal="center"/>
    </xf>
    <xf numFmtId="0" fontId="13" fillId="2" borderId="57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center"/>
    </xf>
    <xf numFmtId="0" fontId="13" fillId="2" borderId="60" xfId="0" applyFont="1" applyFill="1" applyBorder="1" applyAlignment="1">
      <alignment horizontal="center"/>
    </xf>
    <xf numFmtId="0" fontId="13" fillId="2" borderId="63" xfId="0" applyFont="1" applyFill="1" applyBorder="1" applyAlignment="1">
      <alignment horizontal="center"/>
    </xf>
    <xf numFmtId="165" fontId="34" fillId="8" borderId="223" xfId="2" applyNumberFormat="1" applyFont="1" applyFill="1" applyBorder="1" applyAlignment="1" applyProtection="1">
      <alignment horizontal="center"/>
    </xf>
    <xf numFmtId="0" fontId="14" fillId="11" borderId="224" xfId="0" applyFont="1" applyFill="1" applyBorder="1" applyAlignment="1">
      <alignment horizontal="left" vertical="center"/>
    </xf>
    <xf numFmtId="0" fontId="14" fillId="11" borderId="225" xfId="0" applyFont="1" applyFill="1" applyBorder="1" applyAlignment="1">
      <alignment horizontal="left"/>
    </xf>
    <xf numFmtId="0" fontId="14" fillId="11" borderId="225" xfId="0" applyFont="1" applyFill="1" applyBorder="1" applyAlignment="1">
      <alignment horizontal="center"/>
    </xf>
    <xf numFmtId="0" fontId="13" fillId="11" borderId="226" xfId="0" applyFont="1" applyFill="1" applyBorder="1" applyAlignment="1">
      <alignment horizontal="center" vertical="center"/>
    </xf>
    <xf numFmtId="0" fontId="13" fillId="0" borderId="227" xfId="0" applyFont="1" applyBorder="1" applyAlignment="1">
      <alignment horizontal="center"/>
    </xf>
    <xf numFmtId="0" fontId="13" fillId="0" borderId="228" xfId="0" applyFont="1" applyBorder="1" applyAlignment="1">
      <alignment horizontal="center"/>
    </xf>
    <xf numFmtId="0" fontId="13" fillId="0" borderId="229" xfId="0" applyFont="1" applyBorder="1" applyAlignment="1">
      <alignment horizontal="center"/>
    </xf>
    <xf numFmtId="0" fontId="36" fillId="0" borderId="98" xfId="0" applyFont="1" applyBorder="1"/>
    <xf numFmtId="0" fontId="36" fillId="0" borderId="102" xfId="0" applyFont="1" applyBorder="1"/>
    <xf numFmtId="0" fontId="36" fillId="0" borderId="0" xfId="0" applyFont="1"/>
    <xf numFmtId="0" fontId="37" fillId="0" borderId="12" xfId="0" applyFont="1" applyBorder="1" applyAlignment="1">
      <alignment horizontal="center" vertical="center"/>
    </xf>
    <xf numFmtId="0" fontId="36" fillId="0" borderId="146" xfId="0" applyFont="1" applyBorder="1"/>
    <xf numFmtId="0" fontId="36" fillId="0" borderId="93" xfId="0" applyFont="1" applyBorder="1"/>
    <xf numFmtId="0" fontId="36" fillId="0" borderId="5" xfId="0" applyFont="1" applyBorder="1"/>
    <xf numFmtId="0" fontId="36" fillId="0" borderId="12" xfId="0" applyFont="1" applyBorder="1"/>
    <xf numFmtId="0" fontId="36" fillId="0" borderId="104" xfId="0" applyFont="1" applyBorder="1"/>
    <xf numFmtId="0" fontId="36" fillId="0" borderId="105" xfId="0" applyFont="1" applyBorder="1"/>
    <xf numFmtId="0" fontId="37" fillId="0" borderId="13" xfId="0" applyFont="1" applyBorder="1" applyAlignment="1">
      <alignment horizontal="center" vertical="center"/>
    </xf>
    <xf numFmtId="0" fontId="36" fillId="0" borderId="106" xfId="0" applyFont="1" applyBorder="1"/>
    <xf numFmtId="0" fontId="36" fillId="0" borderId="7" xfId="0" applyFont="1" applyBorder="1"/>
    <xf numFmtId="0" fontId="36" fillId="0" borderId="1" xfId="0" applyFont="1" applyBorder="1"/>
    <xf numFmtId="0" fontId="36" fillId="0" borderId="13" xfId="0" applyFont="1" applyBorder="1"/>
    <xf numFmtId="0" fontId="36" fillId="0" borderId="107" xfId="0" applyFont="1" applyBorder="1"/>
    <xf numFmtId="0" fontId="36" fillId="0" borderId="108" xfId="0" applyFont="1" applyBorder="1"/>
    <xf numFmtId="0" fontId="37" fillId="0" borderId="16" xfId="0" applyFont="1" applyBorder="1" applyAlignment="1">
      <alignment horizontal="center" vertical="center"/>
    </xf>
    <xf numFmtId="0" fontId="36" fillId="0" borderId="109" xfId="0" applyFont="1" applyBorder="1"/>
    <xf numFmtId="0" fontId="36" fillId="0" borderId="110" xfId="0" applyFont="1" applyBorder="1"/>
    <xf numFmtId="0" fontId="36" fillId="0" borderId="15" xfId="0" applyFont="1" applyBorder="1"/>
    <xf numFmtId="0" fontId="36" fillId="0" borderId="16" xfId="0" applyFont="1" applyBorder="1"/>
    <xf numFmtId="0" fontId="36" fillId="0" borderId="111" xfId="0" applyFont="1" applyBorder="1"/>
    <xf numFmtId="0" fontId="36" fillId="0" borderId="112" xfId="0" applyFont="1" applyBorder="1"/>
    <xf numFmtId="0" fontId="36" fillId="0" borderId="113" xfId="0" applyFont="1" applyBorder="1"/>
    <xf numFmtId="0" fontId="35" fillId="0" borderId="11" xfId="0" applyFont="1" applyBorder="1" applyAlignment="1">
      <alignment vertical="center"/>
    </xf>
    <xf numFmtId="0" fontId="37" fillId="0" borderId="25" xfId="0" applyFont="1" applyBorder="1" applyAlignment="1">
      <alignment horizontal="center" vertical="center"/>
    </xf>
    <xf numFmtId="0" fontId="36" fillId="0" borderId="92" xfId="0" applyFont="1" applyBorder="1"/>
    <xf numFmtId="0" fontId="36" fillId="0" borderId="6" xfId="0" applyFont="1" applyBorder="1"/>
    <xf numFmtId="0" fontId="36" fillId="0" borderId="25" xfId="0" applyFont="1" applyBorder="1"/>
    <xf numFmtId="0" fontId="36" fillId="0" borderId="207" xfId="0" applyFont="1" applyBorder="1"/>
    <xf numFmtId="0" fontId="36" fillId="0" borderId="117" xfId="0" applyFont="1" applyBorder="1"/>
    <xf numFmtId="0" fontId="37" fillId="0" borderId="52" xfId="0" applyFont="1" applyBorder="1" applyAlignment="1">
      <alignment horizontal="center" vertical="center"/>
    </xf>
    <xf numFmtId="0" fontId="36" fillId="0" borderId="208" xfId="0" applyFont="1" applyBorder="1"/>
    <xf numFmtId="0" fontId="36" fillId="0" borderId="209" xfId="0" applyFont="1" applyBorder="1"/>
    <xf numFmtId="0" fontId="36" fillId="0" borderId="51" xfId="0" applyFont="1" applyBorder="1"/>
    <xf numFmtId="0" fontId="36" fillId="0" borderId="52" xfId="0" applyFont="1" applyBorder="1"/>
    <xf numFmtId="0" fontId="36" fillId="0" borderId="210" xfId="0" applyFont="1" applyBorder="1"/>
    <xf numFmtId="0" fontId="36" fillId="0" borderId="211" xfId="0" applyFont="1" applyBorder="1"/>
    <xf numFmtId="0" fontId="37" fillId="0" borderId="18" xfId="0" applyFont="1" applyBorder="1" applyAlignment="1">
      <alignment horizontal="center" vertical="center"/>
    </xf>
    <xf numFmtId="0" fontId="36" fillId="0" borderId="114" xfId="0" applyFont="1" applyBorder="1"/>
    <xf numFmtId="0" fontId="36" fillId="0" borderId="2" xfId="0" applyFont="1" applyBorder="1"/>
    <xf numFmtId="0" fontId="36" fillId="0" borderId="17" xfId="0" applyFont="1" applyBorder="1"/>
    <xf numFmtId="0" fontId="36" fillId="0" borderId="18" xfId="0" applyFont="1" applyBorder="1"/>
    <xf numFmtId="0" fontId="36" fillId="0" borderId="115" xfId="0" applyFont="1" applyBorder="1"/>
    <xf numFmtId="0" fontId="36" fillId="0" borderId="116" xfId="0" applyFont="1" applyBorder="1"/>
    <xf numFmtId="0" fontId="37" fillId="0" borderId="159" xfId="0" applyFont="1" applyBorder="1" applyAlignment="1">
      <alignment horizontal="center" vertical="center"/>
    </xf>
    <xf numFmtId="0" fontId="36" fillId="0" borderId="160" xfId="0" applyFont="1" applyBorder="1" applyAlignment="1">
      <alignment horizontal="center" vertical="center"/>
    </xf>
    <xf numFmtId="0" fontId="36" fillId="0" borderId="161" xfId="0" applyFont="1" applyBorder="1" applyAlignment="1">
      <alignment horizontal="center" vertical="center"/>
    </xf>
    <xf numFmtId="0" fontId="36" fillId="0" borderId="162" xfId="0" applyFont="1" applyBorder="1" applyAlignment="1">
      <alignment horizontal="center" vertical="center"/>
    </xf>
    <xf numFmtId="0" fontId="36" fillId="0" borderId="163" xfId="0" applyFont="1" applyBorder="1"/>
    <xf numFmtId="0" fontId="36" fillId="0" borderId="103" xfId="0" applyFont="1" applyBorder="1"/>
    <xf numFmtId="0" fontId="36" fillId="0" borderId="26" xfId="0" applyFont="1" applyBorder="1"/>
    <xf numFmtId="0" fontId="36" fillId="0" borderId="164" xfId="0" applyFont="1" applyBorder="1"/>
    <xf numFmtId="0" fontId="35" fillId="0" borderId="11" xfId="0" applyFont="1" applyBorder="1" applyAlignment="1">
      <alignment horizontal="left" vertical="center"/>
    </xf>
    <xf numFmtId="0" fontId="37" fillId="0" borderId="123" xfId="0" applyFont="1" applyBorder="1" applyAlignment="1">
      <alignment horizontal="center" vertical="center"/>
    </xf>
    <xf numFmtId="0" fontId="36" fillId="0" borderId="172" xfId="0" applyFont="1" applyBorder="1"/>
    <xf numFmtId="0" fontId="36" fillId="0" borderId="124" xfId="0" applyFont="1" applyBorder="1"/>
    <xf numFmtId="0" fontId="36" fillId="0" borderId="122" xfId="0" applyFont="1" applyBorder="1"/>
    <xf numFmtId="0" fontId="36" fillId="0" borderId="123" xfId="0" applyFont="1" applyBorder="1"/>
    <xf numFmtId="0" fontId="36" fillId="0" borderId="125" xfId="0" applyFont="1" applyBorder="1"/>
    <xf numFmtId="0" fontId="36" fillId="0" borderId="126" xfId="0" applyFont="1" applyBorder="1"/>
    <xf numFmtId="0" fontId="37" fillId="0" borderId="29" xfId="0" applyFont="1" applyBorder="1" applyAlignment="1">
      <alignment horizontal="center" vertical="center"/>
    </xf>
    <xf numFmtId="0" fontId="36" fillId="0" borderId="183" xfId="0" applyFont="1" applyBorder="1"/>
    <xf numFmtId="0" fontId="36" fillId="0" borderId="184" xfId="0" applyFont="1" applyBorder="1"/>
    <xf numFmtId="0" fontId="36" fillId="0" borderId="28" xfId="0" applyFont="1" applyBorder="1"/>
    <xf numFmtId="0" fontId="36" fillId="0" borderId="29" xfId="0" applyFont="1" applyBorder="1"/>
    <xf numFmtId="0" fontId="36" fillId="0" borderId="185" xfId="0" applyFont="1" applyBorder="1"/>
    <xf numFmtId="0" fontId="36" fillId="0" borderId="186" xfId="0" applyFont="1" applyBorder="1"/>
    <xf numFmtId="0" fontId="37" fillId="0" borderId="118" xfId="0" applyFont="1" applyBorder="1" applyAlignment="1">
      <alignment horizontal="center" vertical="center"/>
    </xf>
    <xf numFmtId="0" fontId="36" fillId="0" borderId="8" xfId="0" applyFont="1" applyBorder="1"/>
    <xf numFmtId="0" fontId="36" fillId="0" borderId="119" xfId="0" applyFont="1" applyBorder="1"/>
    <xf numFmtId="0" fontId="36" fillId="0" borderId="4" xfId="0" applyFont="1" applyBorder="1"/>
    <xf numFmtId="0" fontId="36" fillId="0" borderId="118" xfId="0" applyFont="1" applyBorder="1"/>
    <xf numFmtId="0" fontId="36" fillId="0" borderId="120" xfId="0" applyFont="1" applyBorder="1"/>
    <xf numFmtId="0" fontId="36" fillId="0" borderId="121" xfId="0" applyFont="1" applyBorder="1"/>
    <xf numFmtId="0" fontId="37" fillId="0" borderId="167" xfId="0" applyFont="1" applyBorder="1" applyAlignment="1">
      <alignment horizontal="center" vertical="center"/>
    </xf>
    <xf numFmtId="0" fontId="36" fillId="0" borderId="168" xfId="0" applyFont="1" applyBorder="1"/>
    <xf numFmtId="0" fontId="36" fillId="0" borderId="169" xfId="0" applyFont="1" applyBorder="1"/>
    <xf numFmtId="0" fontId="36" fillId="0" borderId="166" xfId="0" applyFont="1" applyBorder="1"/>
    <xf numFmtId="0" fontId="36" fillId="0" borderId="167" xfId="0" applyFont="1" applyBorder="1"/>
    <xf numFmtId="0" fontId="36" fillId="0" borderId="170" xfId="0" applyFont="1" applyBorder="1"/>
    <xf numFmtId="0" fontId="36" fillId="0" borderId="171" xfId="0" applyFont="1" applyBorder="1"/>
    <xf numFmtId="0" fontId="37" fillId="0" borderId="129" xfId="0" applyFont="1" applyBorder="1" applyAlignment="1">
      <alignment horizontal="center" vertical="center"/>
    </xf>
    <xf numFmtId="0" fontId="36" fillId="0" borderId="130" xfId="0" applyFont="1" applyBorder="1"/>
    <xf numFmtId="0" fontId="36" fillId="0" borderId="131" xfId="0" applyFont="1" applyBorder="1"/>
    <xf numFmtId="0" fontId="36" fillId="0" borderId="128" xfId="0" applyFont="1" applyBorder="1"/>
    <xf numFmtId="0" fontId="36" fillId="0" borderId="129" xfId="0" applyFont="1" applyBorder="1"/>
    <xf numFmtId="0" fontId="36" fillId="0" borderId="132" xfId="0" applyFont="1" applyBorder="1"/>
    <xf numFmtId="0" fontId="36" fillId="0" borderId="133" xfId="0" applyFont="1" applyBorder="1"/>
    <xf numFmtId="0" fontId="37" fillId="0" borderId="142" xfId="0" applyFont="1" applyBorder="1" applyAlignment="1">
      <alignment horizontal="center" vertical="center"/>
    </xf>
    <xf numFmtId="0" fontId="36" fillId="0" borderId="143" xfId="0" applyFont="1" applyBorder="1"/>
    <xf numFmtId="0" fontId="36" fillId="0" borderId="141" xfId="0" applyFont="1" applyBorder="1"/>
    <xf numFmtId="0" fontId="36" fillId="0" borderId="142" xfId="0" applyFont="1" applyBorder="1"/>
    <xf numFmtId="0" fontId="36" fillId="0" borderId="144" xfId="0" applyFont="1" applyBorder="1"/>
    <xf numFmtId="0" fontId="36" fillId="0" borderId="145" xfId="0" applyFont="1" applyBorder="1"/>
    <xf numFmtId="0" fontId="35" fillId="0" borderId="134" xfId="0" applyFont="1" applyBorder="1" applyAlignment="1">
      <alignment horizontal="left" vertical="center"/>
    </xf>
    <xf numFmtId="0" fontId="37" fillId="0" borderId="136" xfId="0" applyFont="1" applyBorder="1" applyAlignment="1">
      <alignment horizontal="center" vertical="center"/>
    </xf>
    <xf numFmtId="0" fontId="36" fillId="0" borderId="137" xfId="0" applyFont="1" applyBorder="1"/>
    <xf numFmtId="0" fontId="36" fillId="0" borderId="138" xfId="0" applyFont="1" applyBorder="1"/>
    <xf numFmtId="0" fontId="36" fillId="0" borderId="135" xfId="0" applyFont="1" applyBorder="1"/>
    <xf numFmtId="0" fontId="36" fillId="0" borderId="136" xfId="0" applyFont="1" applyBorder="1"/>
    <xf numFmtId="0" fontId="36" fillId="0" borderId="139" xfId="0" applyFont="1" applyBorder="1"/>
    <xf numFmtId="0" fontId="36" fillId="0" borderId="140" xfId="0" applyFont="1" applyBorder="1"/>
    <xf numFmtId="0" fontId="37" fillId="0" borderId="49" xfId="0" applyFont="1" applyBorder="1" applyAlignment="1">
      <alignment horizontal="center" vertical="center"/>
    </xf>
    <xf numFmtId="0" fontId="36" fillId="0" borderId="192" xfId="0" applyFont="1" applyBorder="1"/>
    <xf numFmtId="0" fontId="36" fillId="0" borderId="155" xfId="0" applyFont="1" applyBorder="1"/>
    <xf numFmtId="0" fontId="36" fillId="0" borderId="48" xfId="0" applyFont="1" applyBorder="1"/>
    <xf numFmtId="0" fontId="36" fillId="0" borderId="49" xfId="0" applyFont="1" applyBorder="1"/>
    <xf numFmtId="0" fontId="36" fillId="0" borderId="193" xfId="0" applyFont="1" applyBorder="1"/>
    <xf numFmtId="0" fontId="36" fillId="0" borderId="154" xfId="0" applyFont="1" applyBorder="1"/>
    <xf numFmtId="0" fontId="36" fillId="0" borderId="195" xfId="0" applyFont="1" applyBorder="1"/>
    <xf numFmtId="0" fontId="38" fillId="0" borderId="17" xfId="0" applyFont="1" applyBorder="1" applyAlignment="1">
      <alignment horizontal="center" vertical="center"/>
    </xf>
    <xf numFmtId="0" fontId="36" fillId="0" borderId="173" xfId="0" applyFont="1" applyBorder="1"/>
    <xf numFmtId="0" fontId="36" fillId="0" borderId="174" xfId="0" applyFont="1" applyBorder="1"/>
    <xf numFmtId="0" fontId="36" fillId="0" borderId="175" xfId="0" applyFont="1" applyBorder="1"/>
    <xf numFmtId="0" fontId="36" fillId="0" borderId="176" xfId="0" applyFont="1" applyBorder="1"/>
    <xf numFmtId="0" fontId="36" fillId="0" borderId="11" xfId="0" applyFont="1" applyBorder="1"/>
    <xf numFmtId="0" fontId="36" fillId="0" borderId="177" xfId="0" applyFont="1" applyBorder="1"/>
    <xf numFmtId="0" fontId="36" fillId="0" borderId="178" xfId="0" applyFont="1" applyBorder="1"/>
    <xf numFmtId="0" fontId="36" fillId="0" borderId="179" xfId="0" applyFont="1" applyBorder="1"/>
    <xf numFmtId="0" fontId="36" fillId="0" borderId="180" xfId="0" applyFont="1" applyBorder="1"/>
    <xf numFmtId="0" fontId="36" fillId="0" borderId="181" xfId="0" applyFont="1" applyBorder="1"/>
    <xf numFmtId="0" fontId="36" fillId="0" borderId="23" xfId="0" applyFont="1" applyBorder="1"/>
    <xf numFmtId="0" fontId="36" fillId="0" borderId="182" xfId="0" applyFont="1" applyBorder="1"/>
    <xf numFmtId="0" fontId="36" fillId="0" borderId="147" xfId="0" applyFont="1" applyBorder="1"/>
    <xf numFmtId="0" fontId="36" fillId="0" borderId="148" xfId="0" applyFont="1" applyBorder="1"/>
    <xf numFmtId="0" fontId="36" fillId="0" borderId="149" xfId="0" applyFont="1" applyBorder="1"/>
    <xf numFmtId="0" fontId="36" fillId="0" borderId="150" xfId="0" applyFont="1" applyBorder="1"/>
    <xf numFmtId="0" fontId="36" fillId="0" borderId="151" xfId="0" applyFont="1" applyBorder="1"/>
    <xf numFmtId="0" fontId="37" fillId="0" borderId="221" xfId="0" applyFont="1" applyBorder="1" applyAlignment="1">
      <alignment horizontal="center"/>
    </xf>
    <xf numFmtId="0" fontId="36" fillId="0" borderId="222" xfId="0" applyFont="1" applyBorder="1"/>
    <xf numFmtId="0" fontId="36" fillId="0" borderId="42" xfId="0" applyFont="1" applyBorder="1"/>
    <xf numFmtId="0" fontId="36" fillId="0" borderId="221" xfId="0" applyFont="1" applyBorder="1"/>
    <xf numFmtId="0" fontId="37" fillId="0" borderId="156" xfId="0" applyFont="1" applyBorder="1" applyAlignment="1">
      <alignment horizontal="center"/>
    </xf>
    <xf numFmtId="0" fontId="36" fillId="0" borderId="157" xfId="0" applyFont="1" applyBorder="1"/>
    <xf numFmtId="0" fontId="36" fillId="0" borderId="45" xfId="0" applyFont="1" applyBorder="1"/>
    <xf numFmtId="0" fontId="36" fillId="0" borderId="156" xfId="0" applyFont="1" applyBorder="1"/>
    <xf numFmtId="0" fontId="37" fillId="0" borderId="152" xfId="0" applyFont="1" applyBorder="1" applyAlignment="1">
      <alignment horizontal="center"/>
    </xf>
    <xf numFmtId="0" fontId="36" fillId="0" borderId="153" xfId="0" applyFont="1" applyBorder="1"/>
    <xf numFmtId="0" fontId="36" fillId="0" borderId="39" xfId="0" applyFont="1" applyBorder="1"/>
    <xf numFmtId="0" fontId="36" fillId="0" borderId="152" xfId="0" applyFont="1" applyBorder="1"/>
    <xf numFmtId="0" fontId="37" fillId="0" borderId="108" xfId="0" applyFont="1" applyBorder="1" applyAlignment="1">
      <alignment horizontal="center"/>
    </xf>
    <xf numFmtId="0" fontId="37" fillId="0" borderId="219" xfId="0" applyFont="1" applyBorder="1" applyAlignment="1">
      <alignment horizontal="center"/>
    </xf>
    <xf numFmtId="0" fontId="36" fillId="0" borderId="220" xfId="0" applyFont="1" applyBorder="1"/>
    <xf numFmtId="0" fontId="36" fillId="0" borderId="218" xfId="0" applyFont="1" applyBorder="1"/>
    <xf numFmtId="0" fontId="36" fillId="0" borderId="219" xfId="0" applyFont="1" applyBorder="1"/>
    <xf numFmtId="0" fontId="37" fillId="0" borderId="215" xfId="0" applyFont="1" applyBorder="1" applyAlignment="1">
      <alignment horizontal="center"/>
    </xf>
    <xf numFmtId="0" fontId="36" fillId="0" borderId="216" xfId="0" applyFont="1" applyBorder="1"/>
    <xf numFmtId="0" fontId="36" fillId="0" borderId="214" xfId="0" applyFont="1" applyBorder="1"/>
    <xf numFmtId="0" fontId="36" fillId="0" borderId="215" xfId="0" applyFont="1" applyBorder="1"/>
    <xf numFmtId="0" fontId="37" fillId="0" borderId="182" xfId="0" applyFont="1" applyBorder="1" applyAlignment="1">
      <alignment horizontal="center"/>
    </xf>
    <xf numFmtId="0" fontId="35" fillId="0" borderId="33" xfId="0" applyFont="1" applyBorder="1" applyAlignment="1">
      <alignment vertical="center"/>
    </xf>
    <xf numFmtId="0" fontId="35" fillId="0" borderId="34" xfId="0" applyFont="1" applyBorder="1"/>
    <xf numFmtId="0" fontId="37" fillId="0" borderId="34" xfId="0" applyFont="1" applyBorder="1"/>
    <xf numFmtId="0" fontId="36" fillId="0" borderId="33" xfId="0" applyFont="1" applyBorder="1"/>
    <xf numFmtId="0" fontId="36" fillId="0" borderId="34" xfId="0" applyFont="1" applyBorder="1"/>
    <xf numFmtId="0" fontId="36" fillId="0" borderId="196" xfId="0" applyFont="1" applyBorder="1"/>
    <xf numFmtId="0" fontId="35" fillId="0" borderId="0" xfId="0" applyFont="1" applyAlignment="1">
      <alignment vertical="center"/>
    </xf>
    <xf numFmtId="0" fontId="35" fillId="0" borderId="0" xfId="0" applyFont="1"/>
    <xf numFmtId="0" fontId="37" fillId="0" borderId="0" xfId="0" applyFont="1"/>
    <xf numFmtId="0" fontId="39" fillId="0" borderId="97" xfId="0" applyFont="1" applyBorder="1" applyAlignment="1">
      <alignment vertical="center"/>
    </xf>
    <xf numFmtId="0" fontId="39" fillId="0" borderId="98" xfId="0" applyFont="1" applyBorder="1" applyAlignment="1">
      <alignment vertical="center"/>
    </xf>
    <xf numFmtId="0" fontId="39" fillId="0" borderId="99" xfId="0" applyFont="1" applyBorder="1" applyAlignment="1">
      <alignment vertical="center"/>
    </xf>
    <xf numFmtId="0" fontId="39" fillId="0" borderId="100" xfId="0" applyFont="1" applyBorder="1" applyAlignment="1">
      <alignment vertical="center"/>
    </xf>
    <xf numFmtId="0" fontId="39" fillId="0" borderId="101" xfId="0" applyFont="1" applyBorder="1" applyAlignment="1">
      <alignment vertical="center"/>
    </xf>
    <xf numFmtId="0" fontId="35" fillId="0" borderId="5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5" fillId="0" borderId="14" xfId="0" applyFont="1" applyBorder="1" applyAlignment="1">
      <alignment vertical="center"/>
    </xf>
    <xf numFmtId="0" fontId="35" fillId="0" borderId="15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37" fillId="0" borderId="51" xfId="0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35" fillId="2" borderId="26" xfId="0" applyFont="1" applyFill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5" fillId="0" borderId="158" xfId="0" applyFont="1" applyBorder="1" applyAlignment="1">
      <alignment vertical="center"/>
    </xf>
    <xf numFmtId="0" fontId="35" fillId="0" borderId="122" xfId="0" applyFont="1" applyBorder="1" applyAlignment="1">
      <alignment horizontal="center"/>
    </xf>
    <xf numFmtId="0" fontId="37" fillId="0" borderId="122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5" fillId="0" borderId="166" xfId="0" applyFont="1" applyBorder="1" applyAlignment="1">
      <alignment horizontal="center"/>
    </xf>
    <xf numFmtId="0" fontId="37" fillId="0" borderId="166" xfId="0" applyFont="1" applyBorder="1" applyAlignment="1">
      <alignment horizontal="center"/>
    </xf>
    <xf numFmtId="0" fontId="35" fillId="0" borderId="128" xfId="0" applyFont="1" applyBorder="1" applyAlignment="1">
      <alignment horizontal="center"/>
    </xf>
    <xf numFmtId="0" fontId="37" fillId="0" borderId="128" xfId="0" applyFont="1" applyBorder="1" applyAlignment="1">
      <alignment horizontal="center"/>
    </xf>
    <xf numFmtId="0" fontId="35" fillId="0" borderId="141" xfId="0" applyFont="1" applyBorder="1" applyAlignment="1">
      <alignment horizontal="center"/>
    </xf>
    <xf numFmtId="0" fontId="37" fillId="0" borderId="141" xfId="0" applyFont="1" applyBorder="1" applyAlignment="1">
      <alignment horizontal="center"/>
    </xf>
    <xf numFmtId="0" fontId="35" fillId="0" borderId="135" xfId="0" applyFont="1" applyBorder="1" applyAlignment="1">
      <alignment horizontal="center"/>
    </xf>
    <xf numFmtId="0" fontId="37" fillId="0" borderId="135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5" fillId="0" borderId="41" xfId="0" applyFont="1" applyBorder="1" applyAlignment="1">
      <alignment vertical="center"/>
    </xf>
    <xf numFmtId="0" fontId="35" fillId="0" borderId="42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5" fillId="0" borderId="38" xfId="0" applyFont="1" applyBorder="1" applyAlignment="1">
      <alignment vertical="center"/>
    </xf>
    <xf numFmtId="0" fontId="35" fillId="0" borderId="39" xfId="0" applyFont="1" applyBorder="1" applyAlignment="1">
      <alignment horizontal="center"/>
    </xf>
    <xf numFmtId="0" fontId="37" fillId="0" borderId="39" xfId="0" applyFont="1" applyBorder="1" applyAlignment="1">
      <alignment horizontal="center"/>
    </xf>
    <xf numFmtId="0" fontId="35" fillId="0" borderId="30" xfId="0" applyFont="1" applyBorder="1" applyAlignment="1">
      <alignment vertical="center"/>
    </xf>
    <xf numFmtId="0" fontId="35" fillId="0" borderId="94" xfId="0" applyFont="1" applyBorder="1" applyAlignment="1">
      <alignment horizontal="center"/>
    </xf>
    <xf numFmtId="0" fontId="35" fillId="0" borderId="217" xfId="0" applyFont="1" applyBorder="1" applyAlignment="1">
      <alignment vertical="center"/>
    </xf>
    <xf numFmtId="0" fontId="35" fillId="0" borderId="218" xfId="0" applyFont="1" applyBorder="1" applyAlignment="1">
      <alignment horizontal="center"/>
    </xf>
    <xf numFmtId="0" fontId="37" fillId="0" borderId="218" xfId="0" applyFont="1" applyBorder="1" applyAlignment="1">
      <alignment horizontal="center"/>
    </xf>
    <xf numFmtId="0" fontId="35" fillId="0" borderId="213" xfId="0" applyFont="1" applyBorder="1" applyAlignment="1">
      <alignment vertical="center"/>
    </xf>
    <xf numFmtId="0" fontId="35" fillId="0" borderId="214" xfId="0" applyFont="1" applyBorder="1" applyAlignment="1">
      <alignment horizontal="center"/>
    </xf>
    <xf numFmtId="0" fontId="37" fillId="0" borderId="214" xfId="0" applyFont="1" applyBorder="1" applyAlignment="1">
      <alignment horizontal="center"/>
    </xf>
    <xf numFmtId="0" fontId="40" fillId="2" borderId="74" xfId="0" applyFont="1" applyFill="1" applyBorder="1" applyAlignment="1">
      <alignment horizontal="center"/>
    </xf>
    <xf numFmtId="0" fontId="40" fillId="2" borderId="75" xfId="0" applyFont="1" applyFill="1" applyBorder="1" applyAlignment="1">
      <alignment horizontal="center"/>
    </xf>
    <xf numFmtId="0" fontId="40" fillId="2" borderId="76" xfId="0" applyFont="1" applyFill="1" applyBorder="1" applyAlignment="1">
      <alignment horizontal="center"/>
    </xf>
    <xf numFmtId="0" fontId="40" fillId="2" borderId="77" xfId="0" applyFont="1" applyFill="1" applyBorder="1" applyAlignment="1">
      <alignment horizontal="center"/>
    </xf>
    <xf numFmtId="0" fontId="40" fillId="0" borderId="79" xfId="0" applyFont="1" applyBorder="1" applyAlignment="1">
      <alignment horizontal="center"/>
    </xf>
    <xf numFmtId="0" fontId="40" fillId="0" borderId="53" xfId="0" applyFont="1" applyBorder="1" applyAlignment="1">
      <alignment horizontal="center"/>
    </xf>
    <xf numFmtId="0" fontId="40" fillId="0" borderId="89" xfId="0" applyFont="1" applyBorder="1" applyAlignment="1">
      <alignment horizontal="center"/>
    </xf>
    <xf numFmtId="0" fontId="14" fillId="11" borderId="230" xfId="0" applyFont="1" applyFill="1" applyBorder="1" applyAlignment="1">
      <alignment horizontal="left"/>
    </xf>
    <xf numFmtId="0" fontId="14" fillId="11" borderId="231" xfId="0" applyFont="1" applyFill="1" applyBorder="1" applyAlignment="1">
      <alignment horizontal="left"/>
    </xf>
    <xf numFmtId="0" fontId="14" fillId="11" borderId="231" xfId="0" applyFont="1" applyFill="1" applyBorder="1" applyAlignment="1">
      <alignment horizontal="center"/>
    </xf>
    <xf numFmtId="0" fontId="13" fillId="11" borderId="232" xfId="0" applyFont="1" applyFill="1" applyBorder="1" applyAlignment="1">
      <alignment horizontal="center" vertical="center"/>
    </xf>
    <xf numFmtId="0" fontId="13" fillId="0" borderId="233" xfId="0" applyFont="1" applyBorder="1" applyAlignment="1">
      <alignment horizontal="center"/>
    </xf>
    <xf numFmtId="0" fontId="13" fillId="0" borderId="234" xfId="0" applyFont="1" applyBorder="1" applyAlignment="1">
      <alignment horizontal="center"/>
    </xf>
    <xf numFmtId="0" fontId="13" fillId="0" borderId="235" xfId="0" applyFont="1" applyBorder="1" applyAlignment="1">
      <alignment horizontal="center"/>
    </xf>
    <xf numFmtId="0" fontId="14" fillId="11" borderId="19" xfId="0" applyFont="1" applyFill="1" applyBorder="1" applyAlignment="1">
      <alignment horizontal="left"/>
    </xf>
    <xf numFmtId="0" fontId="13" fillId="0" borderId="236" xfId="0" applyFont="1" applyBorder="1" applyAlignment="1">
      <alignment horizontal="center"/>
    </xf>
    <xf numFmtId="0" fontId="13" fillId="0" borderId="237" xfId="0" applyFont="1" applyBorder="1" applyAlignment="1">
      <alignment horizontal="center"/>
    </xf>
    <xf numFmtId="0" fontId="13" fillId="0" borderId="238" xfId="0" applyFont="1" applyBorder="1" applyAlignment="1">
      <alignment horizontal="center"/>
    </xf>
    <xf numFmtId="0" fontId="35" fillId="0" borderId="214" xfId="0" quotePrefix="1" applyFont="1" applyBorder="1" applyAlignment="1">
      <alignment horizontal="center"/>
    </xf>
    <xf numFmtId="0" fontId="37" fillId="0" borderId="43" xfId="0" applyFont="1" applyBorder="1" applyAlignment="1">
      <alignment horizontal="center" vertical="center"/>
    </xf>
    <xf numFmtId="0" fontId="36" fillId="0" borderId="239" xfId="0" applyFont="1" applyBorder="1"/>
    <xf numFmtId="0" fontId="36" fillId="0" borderId="43" xfId="0" applyFont="1" applyBorder="1"/>
    <xf numFmtId="0" fontId="36" fillId="0" borderId="240" xfId="0" applyFont="1" applyBorder="1"/>
    <xf numFmtId="0" fontId="37" fillId="0" borderId="241" xfId="0" applyFont="1" applyBorder="1" applyAlignment="1">
      <alignment horizontal="center" vertical="center"/>
    </xf>
    <xf numFmtId="0" fontId="37" fillId="0" borderId="242" xfId="0" applyFont="1" applyBorder="1" applyAlignment="1">
      <alignment horizontal="center" vertical="center"/>
    </xf>
    <xf numFmtId="0" fontId="37" fillId="0" borderId="243" xfId="0" applyFont="1" applyBorder="1" applyAlignment="1">
      <alignment horizontal="center" vertical="center"/>
    </xf>
    <xf numFmtId="0" fontId="36" fillId="0" borderId="244" xfId="0" applyFont="1" applyBorder="1"/>
    <xf numFmtId="0" fontId="36" fillId="0" borderId="245" xfId="0" applyFont="1" applyBorder="1"/>
    <xf numFmtId="0" fontId="36" fillId="0" borderId="246" xfId="0" applyFont="1" applyBorder="1"/>
    <xf numFmtId="0" fontId="36" fillId="0" borderId="247" xfId="0" applyFont="1" applyBorder="1"/>
    <xf numFmtId="0" fontId="36" fillId="0" borderId="248" xfId="0" applyFont="1" applyBorder="1"/>
    <xf numFmtId="0" fontId="35" fillId="0" borderId="249" xfId="0" applyFont="1" applyBorder="1" applyAlignment="1">
      <alignment horizontal="center"/>
    </xf>
    <xf numFmtId="0" fontId="37" fillId="0" borderId="249" xfId="0" applyFont="1" applyBorder="1" applyAlignment="1">
      <alignment horizontal="center"/>
    </xf>
    <xf numFmtId="0" fontId="37" fillId="0" borderId="250" xfId="0" applyFont="1" applyBorder="1" applyAlignment="1">
      <alignment horizontal="center" vertical="center"/>
    </xf>
    <xf numFmtId="0" fontId="36" fillId="0" borderId="251" xfId="0" applyFont="1" applyBorder="1"/>
    <xf numFmtId="0" fontId="36" fillId="0" borderId="252" xfId="0" applyFont="1" applyBorder="1"/>
    <xf numFmtId="0" fontId="36" fillId="0" borderId="249" xfId="0" applyFont="1" applyBorder="1"/>
    <xf numFmtId="0" fontId="36" fillId="0" borderId="250" xfId="0" applyFont="1" applyBorder="1"/>
    <xf numFmtId="0" fontId="36" fillId="0" borderId="253" xfId="0" applyFont="1" applyBorder="1"/>
    <xf numFmtId="0" fontId="36" fillId="0" borderId="254" xfId="0" applyFont="1" applyBorder="1"/>
    <xf numFmtId="0" fontId="13" fillId="11" borderId="31" xfId="0" applyFont="1" applyFill="1" applyBorder="1" applyAlignment="1">
      <alignment horizontal="left" vertical="center"/>
    </xf>
    <xf numFmtId="0" fontId="21" fillId="0" borderId="42" xfId="0" applyFont="1" applyBorder="1" applyAlignment="1">
      <alignment horizontal="center"/>
    </xf>
    <xf numFmtId="0" fontId="35" fillId="0" borderId="158" xfId="0" applyFont="1" applyBorder="1" applyAlignment="1">
      <alignment horizontal="left" vertical="center"/>
    </xf>
    <xf numFmtId="0" fontId="35" fillId="0" borderId="27" xfId="0" applyFont="1" applyBorder="1" applyAlignment="1">
      <alignment vertical="center"/>
    </xf>
    <xf numFmtId="0" fontId="37" fillId="0" borderId="105" xfId="0" applyFont="1" applyBorder="1" applyAlignment="1">
      <alignment horizontal="center"/>
    </xf>
    <xf numFmtId="0" fontId="35" fillId="0" borderId="255" xfId="0" applyFont="1" applyBorder="1" applyAlignment="1">
      <alignment horizontal="left" vertical="center"/>
    </xf>
    <xf numFmtId="0" fontId="35" fillId="0" borderId="4" xfId="0" applyFont="1" applyBorder="1" applyAlignment="1">
      <alignment horizontal="center" vertical="center"/>
    </xf>
    <xf numFmtId="0" fontId="36" fillId="0" borderId="255" xfId="0" applyFont="1" applyBorder="1"/>
    <xf numFmtId="0" fontId="36" fillId="0" borderId="165" xfId="0" applyFont="1" applyBorder="1"/>
    <xf numFmtId="0" fontId="37" fillId="0" borderId="257" xfId="0" applyFont="1" applyBorder="1" applyAlignment="1">
      <alignment horizontal="center" vertical="center"/>
    </xf>
    <xf numFmtId="0" fontId="36" fillId="0" borderId="258" xfId="0" applyFont="1" applyBorder="1"/>
    <xf numFmtId="0" fontId="36" fillId="0" borderId="259" xfId="0" applyFont="1" applyBorder="1"/>
    <xf numFmtId="0" fontId="36" fillId="0" borderId="260" xfId="0" applyFont="1" applyBorder="1"/>
    <xf numFmtId="0" fontId="36" fillId="0" borderId="261" xfId="0" applyFont="1" applyBorder="1"/>
    <xf numFmtId="0" fontId="36" fillId="0" borderId="262" xfId="0" applyFont="1" applyBorder="1"/>
    <xf numFmtId="0" fontId="35" fillId="0" borderId="255" xfId="0" applyFont="1" applyBorder="1" applyAlignment="1">
      <alignment vertical="center"/>
    </xf>
    <xf numFmtId="0" fontId="36" fillId="0" borderId="263" xfId="0" applyFont="1" applyBorder="1"/>
    <xf numFmtId="0" fontId="35" fillId="0" borderId="264" xfId="0" applyFont="1" applyBorder="1" applyAlignment="1">
      <alignment horizontal="center"/>
    </xf>
    <xf numFmtId="0" fontId="37" fillId="0" borderId="264" xfId="0" applyFont="1" applyBorder="1" applyAlignment="1">
      <alignment horizontal="center"/>
    </xf>
    <xf numFmtId="0" fontId="37" fillId="0" borderId="265" xfId="0" applyFont="1" applyBorder="1" applyAlignment="1">
      <alignment horizontal="center" vertical="center"/>
    </xf>
    <xf numFmtId="0" fontId="36" fillId="0" borderId="266" xfId="0" applyFont="1" applyBorder="1"/>
    <xf numFmtId="0" fontId="36" fillId="0" borderId="267" xfId="0" applyFont="1" applyBorder="1"/>
    <xf numFmtId="0" fontId="36" fillId="0" borderId="264" xfId="0" applyFont="1" applyBorder="1"/>
    <xf numFmtId="0" fontId="36" fillId="0" borderId="265" xfId="0" applyFont="1" applyBorder="1"/>
    <xf numFmtId="0" fontId="36" fillId="0" borderId="268" xfId="0" applyFont="1" applyBorder="1"/>
    <xf numFmtId="0" fontId="36" fillId="0" borderId="269" xfId="0" applyFont="1" applyBorder="1"/>
    <xf numFmtId="14" fontId="30" fillId="2" borderId="0" xfId="0" applyNumberFormat="1" applyFont="1" applyFill="1" applyAlignment="1" applyProtection="1">
      <alignment horizontal="center" vertical="center"/>
      <protection locked="0"/>
    </xf>
    <xf numFmtId="43" fontId="42" fillId="2" borderId="91" xfId="1" applyFont="1" applyFill="1" applyBorder="1" applyAlignment="1" applyProtection="1">
      <alignment horizontal="center" vertical="center"/>
    </xf>
    <xf numFmtId="43" fontId="42" fillId="3" borderId="3" xfId="1" applyFont="1" applyFill="1" applyBorder="1" applyAlignment="1" applyProtection="1">
      <alignment horizontal="center" vertical="center"/>
    </xf>
    <xf numFmtId="43" fontId="42" fillId="3" borderId="4" xfId="1" applyFont="1" applyFill="1" applyBorder="1" applyAlignment="1" applyProtection="1">
      <alignment horizontal="center" vertical="center"/>
    </xf>
    <xf numFmtId="1" fontId="43" fillId="12" borderId="93" xfId="1" applyNumberFormat="1" applyFont="1" applyFill="1" applyBorder="1" applyAlignment="1" applyProtection="1">
      <alignment horizontal="center"/>
    </xf>
    <xf numFmtId="1" fontId="43" fillId="12" borderId="5" xfId="1" applyNumberFormat="1" applyFont="1" applyFill="1" applyBorder="1" applyAlignment="1" applyProtection="1">
      <alignment horizontal="center"/>
    </xf>
    <xf numFmtId="1" fontId="34" fillId="12" borderId="5" xfId="1" applyNumberFormat="1" applyFont="1" applyFill="1" applyBorder="1" applyAlignment="1" applyProtection="1">
      <alignment horizontal="center"/>
    </xf>
    <xf numFmtId="1" fontId="22" fillId="8" borderId="96" xfId="0" applyNumberFormat="1" applyFont="1" applyFill="1" applyBorder="1" applyAlignment="1">
      <alignment horizontal="center"/>
    </xf>
    <xf numFmtId="0" fontId="44" fillId="0" borderId="54" xfId="0" applyFont="1" applyBorder="1" applyAlignment="1">
      <alignment horizontal="center"/>
    </xf>
    <xf numFmtId="0" fontId="40" fillId="12" borderId="75" xfId="0" applyFont="1" applyFill="1" applyBorder="1" applyAlignment="1">
      <alignment horizontal="center"/>
    </xf>
    <xf numFmtId="0" fontId="40" fillId="12" borderId="78" xfId="0" applyFont="1" applyFill="1" applyBorder="1" applyAlignment="1">
      <alignment horizontal="center"/>
    </xf>
    <xf numFmtId="0" fontId="35" fillId="0" borderId="158" xfId="0" applyFont="1" applyBorder="1" applyAlignment="1">
      <alignment horizontal="left" vertical="center"/>
    </xf>
    <xf numFmtId="0" fontId="35" fillId="0" borderId="165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0" fontId="35" fillId="0" borderId="256" xfId="0" applyFont="1" applyBorder="1" applyAlignment="1">
      <alignment horizontal="center" vertical="center"/>
    </xf>
    <xf numFmtId="0" fontId="35" fillId="0" borderId="212" xfId="0" applyFont="1" applyBorder="1" applyAlignment="1">
      <alignment horizontal="center" vertical="center"/>
    </xf>
    <xf numFmtId="0" fontId="35" fillId="0" borderId="141" xfId="0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35" fillId="0" borderId="19" xfId="0" applyFont="1" applyBorder="1" applyAlignment="1">
      <alignment vertical="center"/>
    </xf>
    <xf numFmtId="0" fontId="35" fillId="0" borderId="134" xfId="0" applyFont="1" applyBorder="1" applyAlignment="1">
      <alignment vertical="center"/>
    </xf>
    <xf numFmtId="0" fontId="35" fillId="0" borderId="97" xfId="0" applyFont="1" applyBorder="1" applyAlignment="1">
      <alignment horizontal="center" vertical="center"/>
    </xf>
    <xf numFmtId="0" fontId="36" fillId="0" borderId="98" xfId="0" applyFont="1" applyBorder="1" applyAlignment="1">
      <alignment horizontal="center" vertical="center"/>
    </xf>
    <xf numFmtId="0" fontId="36" fillId="0" borderId="99" xfId="0" applyFont="1" applyBorder="1" applyAlignment="1">
      <alignment horizontal="center" vertical="center"/>
    </xf>
    <xf numFmtId="0" fontId="35" fillId="0" borderId="127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5" fillId="0" borderId="4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94" xfId="0" applyFont="1" applyBorder="1" applyAlignment="1">
      <alignment horizontal="center" vertical="center"/>
    </xf>
    <xf numFmtId="0" fontId="35" fillId="0" borderId="158" xfId="0" applyFont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165" xfId="0" applyFont="1" applyBorder="1" applyAlignment="1">
      <alignment vertical="center"/>
    </xf>
    <xf numFmtId="0" fontId="35" fillId="0" borderId="19" xfId="0" applyFont="1" applyBorder="1" applyAlignment="1">
      <alignment horizontal="center" vertical="center"/>
    </xf>
    <xf numFmtId="0" fontId="36" fillId="0" borderId="165" xfId="0" applyFont="1" applyBorder="1" applyAlignment="1">
      <alignment horizontal="center" vertical="center"/>
    </xf>
    <xf numFmtId="14" fontId="28" fillId="2" borderId="0" xfId="0" applyNumberFormat="1" applyFont="1" applyFill="1" applyAlignment="1" applyProtection="1">
      <alignment horizontal="center"/>
      <protection locked="0"/>
    </xf>
    <xf numFmtId="14" fontId="6" fillId="2" borderId="0" xfId="0" applyNumberFormat="1" applyFont="1" applyFill="1" applyAlignment="1" applyProtection="1">
      <alignment horizontal="center"/>
      <protection locked="0"/>
    </xf>
    <xf numFmtId="14" fontId="27" fillId="2" borderId="0" xfId="0" applyNumberFormat="1" applyFont="1" applyFill="1" applyAlignment="1" applyProtection="1">
      <alignment horizontal="center" vertical="center"/>
      <protection locked="0"/>
    </xf>
    <xf numFmtId="49" fontId="13" fillId="12" borderId="187" xfId="0" applyNumberFormat="1" applyFont="1" applyFill="1" applyBorder="1" applyAlignment="1">
      <alignment horizontal="center" wrapText="1"/>
    </xf>
    <xf numFmtId="49" fontId="13" fillId="12" borderId="188" xfId="0" applyNumberFormat="1" applyFont="1" applyFill="1" applyBorder="1" applyAlignment="1">
      <alignment horizontal="center" wrapText="1"/>
    </xf>
    <xf numFmtId="49" fontId="13" fillId="12" borderId="189" xfId="0" applyNumberFormat="1" applyFont="1" applyFill="1" applyBorder="1" applyAlignment="1">
      <alignment horizontal="center" wrapText="1"/>
    </xf>
    <xf numFmtId="49" fontId="13" fillId="12" borderId="190" xfId="0" applyNumberFormat="1" applyFont="1" applyFill="1" applyBorder="1" applyAlignment="1">
      <alignment horizontal="center" wrapText="1"/>
    </xf>
    <xf numFmtId="49" fontId="13" fillId="12" borderId="91" xfId="0" applyNumberFormat="1" applyFont="1" applyFill="1" applyBorder="1" applyAlignment="1">
      <alignment horizontal="center" wrapText="1"/>
    </xf>
    <xf numFmtId="49" fontId="13" fillId="12" borderId="191" xfId="0" applyNumberFormat="1" applyFont="1" applyFill="1" applyBorder="1" applyAlignment="1">
      <alignment horizontal="center" wrapText="1"/>
    </xf>
  </cellXfs>
  <cellStyles count="3">
    <cellStyle name="Moeda" xfId="2" builtinId="4"/>
    <cellStyle name="Normal" xfId="0" builtinId="0"/>
    <cellStyle name="Vírgula" xfId="1" builtinId="3"/>
  </cellStyles>
  <dxfs count="10"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241834</xdr:colOff>
      <xdr:row>7</xdr:row>
      <xdr:rowOff>122297</xdr:rowOff>
    </xdr:from>
    <xdr:to>
      <xdr:col>15</xdr:col>
      <xdr:colOff>502460</xdr:colOff>
      <xdr:row>12</xdr:row>
      <xdr:rowOff>187383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2536" y="3054713"/>
          <a:ext cx="1480682" cy="1096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10511</xdr:colOff>
      <xdr:row>3</xdr:row>
      <xdr:rowOff>106003</xdr:rowOff>
    </xdr:from>
    <xdr:to>
      <xdr:col>15</xdr:col>
      <xdr:colOff>56962</xdr:colOff>
      <xdr:row>7</xdr:row>
      <xdr:rowOff>30918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1241" y="2267857"/>
          <a:ext cx="656479" cy="6954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12</xdr:col>
      <xdr:colOff>559014</xdr:colOff>
      <xdr:row>1</xdr:row>
      <xdr:rowOff>21285</xdr:rowOff>
    </xdr:from>
    <xdr:to>
      <xdr:col>16</xdr:col>
      <xdr:colOff>111651</xdr:colOff>
      <xdr:row>3</xdr:row>
      <xdr:rowOff>18156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9688" y="1797858"/>
          <a:ext cx="1992749" cy="395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0</xdr:row>
          <xdr:rowOff>19050</xdr:rowOff>
        </xdr:from>
        <xdr:to>
          <xdr:col>8</xdr:col>
          <xdr:colOff>161925</xdr:colOff>
          <xdr:row>0</xdr:row>
          <xdr:rowOff>228600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410307</xdr:colOff>
      <xdr:row>0</xdr:row>
      <xdr:rowOff>38831</xdr:rowOff>
    </xdr:from>
    <xdr:to>
      <xdr:col>1</xdr:col>
      <xdr:colOff>1294439</xdr:colOff>
      <xdr:row>0</xdr:row>
      <xdr:rowOff>234461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07" y="68139"/>
          <a:ext cx="884132" cy="19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0</xdr:row>
          <xdr:rowOff>66675</xdr:rowOff>
        </xdr:from>
        <xdr:to>
          <xdr:col>9</xdr:col>
          <xdr:colOff>0</xdr:colOff>
          <xdr:row>5</xdr:row>
          <xdr:rowOff>66675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196985</xdr:colOff>
      <xdr:row>0</xdr:row>
      <xdr:rowOff>0</xdr:rowOff>
    </xdr:from>
    <xdr:to>
      <xdr:col>1</xdr:col>
      <xdr:colOff>1267438</xdr:colOff>
      <xdr:row>5</xdr:row>
      <xdr:rowOff>122732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820" y="0"/>
          <a:ext cx="1070453" cy="10829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1193016</xdr:colOff>
      <xdr:row>0</xdr:row>
      <xdr:rowOff>7681</xdr:rowOff>
    </xdr:from>
    <xdr:to>
      <xdr:col>7</xdr:col>
      <xdr:colOff>822599</xdr:colOff>
      <xdr:row>5</xdr:row>
      <xdr:rowOff>76815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851" y="7681"/>
          <a:ext cx="4476579" cy="1029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249353</xdr:colOff>
      <xdr:row>5</xdr:row>
      <xdr:rowOff>95958</xdr:rowOff>
    </xdr:from>
    <xdr:to>
      <xdr:col>7</xdr:col>
      <xdr:colOff>726600</xdr:colOff>
      <xdr:row>6</xdr:row>
      <xdr:rowOff>152107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205" y="1064602"/>
          <a:ext cx="1252162" cy="24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view="pageBreakPreview" zoomScale="160" zoomScaleNormal="100" zoomScaleSheetLayoutView="160" workbookViewId="0">
      <selection activeCell="F14" sqref="F14"/>
    </sheetView>
  </sheetViews>
  <sheetFormatPr defaultRowHeight="14.25"/>
  <cols>
    <col min="1" max="1" width="22.85546875" style="369" bestFit="1" customWidth="1"/>
    <col min="2" max="2" width="11.7109375" style="370" customWidth="1"/>
    <col min="3" max="3" width="6" style="371" customWidth="1"/>
    <col min="4" max="4" width="5.5703125" style="371" customWidth="1"/>
    <col min="5" max="12" width="6.7109375" style="213" customWidth="1"/>
    <col min="13" max="16384" width="9.140625" style="213"/>
  </cols>
  <sheetData>
    <row r="1" spans="1:12" ht="16.5" thickTop="1" thickBot="1">
      <c r="A1" s="515" t="s">
        <v>74</v>
      </c>
      <c r="B1" s="516"/>
      <c r="C1" s="516"/>
      <c r="D1" s="517"/>
      <c r="E1" s="372" t="s">
        <v>113</v>
      </c>
      <c r="F1" s="373"/>
      <c r="G1" s="211"/>
      <c r="H1" s="374"/>
      <c r="I1" s="375" t="s">
        <v>114</v>
      </c>
      <c r="J1" s="376"/>
      <c r="K1" s="212"/>
      <c r="L1" s="374"/>
    </row>
    <row r="2" spans="1:12" hidden="1">
      <c r="A2" s="236"/>
      <c r="B2" s="377" t="s">
        <v>5</v>
      </c>
      <c r="C2" s="378" t="s">
        <v>51</v>
      </c>
      <c r="D2" s="214">
        <v>10</v>
      </c>
      <c r="E2" s="215"/>
      <c r="F2" s="216"/>
      <c r="G2" s="217"/>
      <c r="H2" s="218"/>
      <c r="I2" s="219"/>
      <c r="J2" s="217"/>
      <c r="K2" s="217"/>
      <c r="L2" s="220"/>
    </row>
    <row r="3" spans="1:12" hidden="1">
      <c r="A3" s="236" t="s">
        <v>102</v>
      </c>
      <c r="B3" s="379" t="s">
        <v>6</v>
      </c>
      <c r="C3" s="380" t="s">
        <v>51</v>
      </c>
      <c r="D3" s="221">
        <v>10</v>
      </c>
      <c r="E3" s="222"/>
      <c r="F3" s="223"/>
      <c r="G3" s="224"/>
      <c r="H3" s="225"/>
      <c r="I3" s="226"/>
      <c r="J3" s="223"/>
      <c r="K3" s="224"/>
      <c r="L3" s="227"/>
    </row>
    <row r="4" spans="1:12" ht="15" hidden="1" thickBot="1">
      <c r="A4" s="381"/>
      <c r="B4" s="382" t="s">
        <v>7</v>
      </c>
      <c r="C4" s="383" t="s">
        <v>51</v>
      </c>
      <c r="D4" s="228">
        <v>10</v>
      </c>
      <c r="E4" s="229"/>
      <c r="F4" s="230"/>
      <c r="G4" s="231"/>
      <c r="H4" s="232"/>
      <c r="I4" s="233"/>
      <c r="J4" s="230"/>
      <c r="K4" s="231"/>
      <c r="L4" s="234"/>
    </row>
    <row r="5" spans="1:12" ht="15" hidden="1" thickTop="1">
      <c r="A5" s="236" t="s">
        <v>62</v>
      </c>
      <c r="B5" s="377" t="s">
        <v>5</v>
      </c>
      <c r="C5" s="378" t="s">
        <v>51</v>
      </c>
      <c r="D5" s="214">
        <v>10</v>
      </c>
      <c r="E5" s="235"/>
      <c r="F5" s="216"/>
      <c r="G5" s="217"/>
      <c r="H5" s="218"/>
      <c r="I5" s="219"/>
      <c r="J5" s="216"/>
      <c r="K5" s="217"/>
      <c r="L5" s="220"/>
    </row>
    <row r="6" spans="1:12" hidden="1">
      <c r="A6" s="512" t="s">
        <v>63</v>
      </c>
      <c r="B6" s="379" t="s">
        <v>6</v>
      </c>
      <c r="C6" s="380" t="s">
        <v>51</v>
      </c>
      <c r="D6" s="221">
        <v>10</v>
      </c>
      <c r="E6" s="222"/>
      <c r="F6" s="223"/>
      <c r="G6" s="224"/>
      <c r="H6" s="225"/>
      <c r="I6" s="226"/>
      <c r="J6" s="223"/>
      <c r="K6" s="224"/>
      <c r="L6" s="227"/>
    </row>
    <row r="7" spans="1:12" hidden="1">
      <c r="A7" s="512"/>
      <c r="B7" s="384" t="s">
        <v>7</v>
      </c>
      <c r="C7" s="385" t="s">
        <v>51</v>
      </c>
      <c r="D7" s="237">
        <v>10</v>
      </c>
      <c r="E7" s="229"/>
      <c r="F7" s="238"/>
      <c r="G7" s="239"/>
      <c r="H7" s="240"/>
      <c r="I7" s="241"/>
      <c r="J7" s="238"/>
      <c r="K7" s="239"/>
      <c r="L7" s="242"/>
    </row>
    <row r="8" spans="1:12" ht="15.75" thickTop="1" thickBot="1">
      <c r="A8" s="527" t="s">
        <v>90</v>
      </c>
      <c r="B8" s="386" t="s">
        <v>88</v>
      </c>
      <c r="C8" s="387" t="s">
        <v>64</v>
      </c>
      <c r="D8" s="243">
        <v>28</v>
      </c>
      <c r="E8" s="244"/>
      <c r="F8" s="245"/>
      <c r="G8" s="246"/>
      <c r="H8" s="247"/>
      <c r="I8" s="248"/>
      <c r="J8" s="245"/>
      <c r="K8" s="246"/>
      <c r="L8" s="249"/>
    </row>
    <row r="9" spans="1:12" ht="15" thickBot="1">
      <c r="A9" s="528"/>
      <c r="B9" s="486" t="s">
        <v>89</v>
      </c>
      <c r="C9" s="487" t="s">
        <v>43</v>
      </c>
      <c r="D9" s="488">
        <v>1</v>
      </c>
      <c r="E9" s="489"/>
      <c r="F9" s="490"/>
      <c r="G9" s="491"/>
      <c r="H9" s="492"/>
      <c r="I9" s="493"/>
      <c r="J9" s="490"/>
      <c r="K9" s="491"/>
      <c r="L9" s="494"/>
    </row>
    <row r="10" spans="1:12" ht="18" customHeight="1" thickBot="1">
      <c r="A10" s="388" t="s">
        <v>77</v>
      </c>
      <c r="B10" s="389"/>
      <c r="C10" s="390" t="s">
        <v>51</v>
      </c>
      <c r="D10" s="250">
        <v>10</v>
      </c>
      <c r="E10" s="251"/>
      <c r="F10" s="252"/>
      <c r="G10" s="253"/>
      <c r="H10" s="254"/>
      <c r="I10" s="255"/>
      <c r="J10" s="252"/>
      <c r="K10" s="253"/>
      <c r="L10" s="256"/>
    </row>
    <row r="11" spans="1:12" ht="18" customHeight="1">
      <c r="A11" s="506" t="s">
        <v>8</v>
      </c>
      <c r="B11" s="391" t="s">
        <v>40</v>
      </c>
      <c r="C11" s="392" t="s">
        <v>51</v>
      </c>
      <c r="D11" s="257">
        <v>10</v>
      </c>
      <c r="E11" s="258"/>
      <c r="F11" s="259"/>
      <c r="G11" s="260"/>
      <c r="H11" s="259"/>
      <c r="I11" s="261"/>
      <c r="J11" s="262"/>
      <c r="K11" s="263"/>
      <c r="L11" s="264"/>
    </row>
    <row r="12" spans="1:12" ht="18" customHeight="1">
      <c r="A12" s="519"/>
      <c r="B12" s="377" t="s">
        <v>5</v>
      </c>
      <c r="C12" s="378" t="s">
        <v>51</v>
      </c>
      <c r="D12" s="214">
        <v>10</v>
      </c>
      <c r="E12" s="222"/>
      <c r="F12" s="216"/>
      <c r="G12" s="217"/>
      <c r="H12" s="218"/>
      <c r="I12" s="219"/>
      <c r="J12" s="216"/>
      <c r="K12" s="217"/>
      <c r="L12" s="220"/>
    </row>
    <row r="13" spans="1:12" ht="18" customHeight="1">
      <c r="A13" s="265" t="s">
        <v>82</v>
      </c>
      <c r="B13" s="379" t="s">
        <v>6</v>
      </c>
      <c r="C13" s="380" t="s">
        <v>51</v>
      </c>
      <c r="D13" s="221">
        <v>10</v>
      </c>
      <c r="E13" s="222"/>
      <c r="F13" s="223"/>
      <c r="G13" s="224"/>
      <c r="H13" s="225"/>
      <c r="I13" s="226"/>
      <c r="J13" s="223"/>
      <c r="K13" s="224"/>
      <c r="L13" s="227"/>
    </row>
    <row r="14" spans="1:12" ht="18" customHeight="1">
      <c r="A14" s="265"/>
      <c r="B14" s="384" t="s">
        <v>7</v>
      </c>
      <c r="C14" s="385" t="s">
        <v>51</v>
      </c>
      <c r="D14" s="237">
        <v>10</v>
      </c>
      <c r="E14" s="229"/>
      <c r="F14" s="238"/>
      <c r="G14" s="239"/>
      <c r="H14" s="240"/>
      <c r="I14" s="241"/>
      <c r="J14" s="238"/>
      <c r="K14" s="239"/>
      <c r="L14" s="242"/>
    </row>
    <row r="15" spans="1:12" ht="18" customHeight="1" thickBot="1">
      <c r="A15" s="265"/>
      <c r="B15" s="384" t="s">
        <v>111</v>
      </c>
      <c r="C15" s="385" t="s">
        <v>51</v>
      </c>
      <c r="D15" s="478">
        <v>10</v>
      </c>
      <c r="E15" s="229"/>
      <c r="F15" s="479"/>
      <c r="G15" s="480"/>
      <c r="H15" s="481"/>
      <c r="I15" s="482"/>
      <c r="J15" s="479"/>
      <c r="K15" s="480"/>
      <c r="L15" s="483"/>
    </row>
    <row r="16" spans="1:12" ht="18" customHeight="1" thickBot="1">
      <c r="A16" s="471" t="s">
        <v>103</v>
      </c>
      <c r="B16" s="394"/>
      <c r="C16" s="395"/>
      <c r="D16" s="266">
        <v>1</v>
      </c>
      <c r="E16" s="267"/>
      <c r="F16" s="268"/>
      <c r="G16" s="269"/>
      <c r="H16" s="270"/>
      <c r="I16" s="271"/>
      <c r="J16" s="268"/>
      <c r="K16" s="269"/>
      <c r="L16" s="272"/>
    </row>
    <row r="17" spans="1:12" ht="18" customHeight="1" thickBot="1">
      <c r="A17" s="393" t="s">
        <v>104</v>
      </c>
      <c r="B17" s="394"/>
      <c r="C17" s="395"/>
      <c r="D17" s="266">
        <v>3</v>
      </c>
      <c r="E17" s="267"/>
      <c r="F17" s="268"/>
      <c r="G17" s="269"/>
      <c r="H17" s="270"/>
      <c r="I17" s="271"/>
      <c r="J17" s="268"/>
      <c r="K17" s="269"/>
      <c r="L17" s="272"/>
    </row>
    <row r="18" spans="1:12" ht="18" customHeight="1" thickBot="1">
      <c r="A18" s="484" t="s">
        <v>9</v>
      </c>
      <c r="B18" s="398"/>
      <c r="C18" s="399"/>
      <c r="D18" s="280">
        <v>10</v>
      </c>
      <c r="E18" s="485"/>
      <c r="F18" s="282"/>
      <c r="G18" s="283"/>
      <c r="H18" s="284"/>
      <c r="I18" s="285"/>
      <c r="J18" s="282"/>
      <c r="K18" s="283"/>
      <c r="L18" s="286"/>
    </row>
    <row r="19" spans="1:12" ht="18" hidden="1" customHeight="1" thickTop="1" thickBot="1">
      <c r="A19" s="236" t="s">
        <v>10</v>
      </c>
      <c r="B19" s="389"/>
      <c r="C19" s="390"/>
      <c r="D19" s="250">
        <v>1</v>
      </c>
      <c r="E19" s="255"/>
      <c r="F19" s="252"/>
      <c r="G19" s="253"/>
      <c r="H19" s="254"/>
      <c r="I19" s="255"/>
      <c r="J19" s="252"/>
      <c r="K19" s="253"/>
      <c r="L19" s="256"/>
    </row>
    <row r="20" spans="1:12" ht="18" customHeight="1" thickTop="1" thickBot="1">
      <c r="A20" s="513" t="s">
        <v>80</v>
      </c>
      <c r="B20" s="396" t="s">
        <v>11</v>
      </c>
      <c r="C20" s="397" t="s">
        <v>64</v>
      </c>
      <c r="D20" s="273">
        <v>25</v>
      </c>
      <c r="E20" s="274"/>
      <c r="F20" s="275"/>
      <c r="G20" s="276"/>
      <c r="H20" s="277"/>
      <c r="I20" s="278"/>
      <c r="J20" s="275"/>
      <c r="K20" s="276"/>
      <c r="L20" s="279"/>
    </row>
    <row r="21" spans="1:12" ht="18" customHeight="1" thickBot="1">
      <c r="A21" s="512"/>
      <c r="B21" s="398" t="s">
        <v>12</v>
      </c>
      <c r="C21" s="399" t="s">
        <v>64</v>
      </c>
      <c r="D21" s="280">
        <v>25</v>
      </c>
      <c r="E21" s="281"/>
      <c r="F21" s="282"/>
      <c r="G21" s="283"/>
      <c r="H21" s="284"/>
      <c r="I21" s="285"/>
      <c r="J21" s="282"/>
      <c r="K21" s="283"/>
      <c r="L21" s="286"/>
    </row>
    <row r="22" spans="1:12" ht="18" customHeight="1" thickBot="1">
      <c r="A22" s="514"/>
      <c r="B22" s="400" t="s">
        <v>13</v>
      </c>
      <c r="C22" s="401" t="s">
        <v>64</v>
      </c>
      <c r="D22" s="287">
        <v>25</v>
      </c>
      <c r="E22" s="288"/>
      <c r="F22" s="289"/>
      <c r="G22" s="290"/>
      <c r="H22" s="291"/>
      <c r="I22" s="292"/>
      <c r="J22" s="289"/>
      <c r="K22" s="290"/>
      <c r="L22" s="293"/>
    </row>
    <row r="23" spans="1:12" ht="18" customHeight="1" thickTop="1" thickBot="1">
      <c r="A23" s="518" t="s">
        <v>105</v>
      </c>
      <c r="B23" s="402" t="s">
        <v>14</v>
      </c>
      <c r="C23" s="403" t="s">
        <v>64</v>
      </c>
      <c r="D23" s="294">
        <v>25</v>
      </c>
      <c r="E23" s="295"/>
      <c r="F23" s="296"/>
      <c r="G23" s="297"/>
      <c r="H23" s="298"/>
      <c r="I23" s="299"/>
      <c r="J23" s="296"/>
      <c r="K23" s="297"/>
      <c r="L23" s="300"/>
    </row>
    <row r="24" spans="1:12" ht="18" customHeight="1" thickTop="1" thickBot="1">
      <c r="A24" s="519"/>
      <c r="B24" s="404" t="s">
        <v>15</v>
      </c>
      <c r="C24" s="405" t="s">
        <v>64</v>
      </c>
      <c r="D24" s="301">
        <v>25</v>
      </c>
      <c r="E24" s="295"/>
      <c r="F24" s="302"/>
      <c r="G24" s="303"/>
      <c r="H24" s="304"/>
      <c r="I24" s="305"/>
      <c r="J24" s="302"/>
      <c r="K24" s="303"/>
      <c r="L24" s="306"/>
    </row>
    <row r="25" spans="1:12" ht="18" hidden="1" customHeight="1" thickBot="1">
      <c r="A25" s="307"/>
      <c r="B25" s="406" t="s">
        <v>16</v>
      </c>
      <c r="C25" s="407" t="s">
        <v>64</v>
      </c>
      <c r="D25" s="308">
        <v>50</v>
      </c>
      <c r="E25" s="309"/>
      <c r="F25" s="310"/>
      <c r="G25" s="311"/>
      <c r="H25" s="312"/>
      <c r="I25" s="313"/>
      <c r="J25" s="310"/>
      <c r="K25" s="311"/>
      <c r="L25" s="314"/>
    </row>
    <row r="26" spans="1:12" ht="18" hidden="1" customHeight="1" thickBot="1">
      <c r="A26" s="236" t="s">
        <v>106</v>
      </c>
      <c r="B26" s="389" t="s">
        <v>17</v>
      </c>
      <c r="C26" s="390" t="s">
        <v>64</v>
      </c>
      <c r="D26" s="250">
        <v>50</v>
      </c>
      <c r="E26" s="251"/>
      <c r="F26" s="252"/>
      <c r="G26" s="253"/>
      <c r="H26" s="254"/>
      <c r="I26" s="255"/>
      <c r="J26" s="252"/>
      <c r="K26" s="253"/>
      <c r="L26" s="256"/>
    </row>
    <row r="27" spans="1:12" ht="18" customHeight="1">
      <c r="A27" s="524" t="s">
        <v>18</v>
      </c>
      <c r="B27" s="394" t="s">
        <v>19</v>
      </c>
      <c r="C27" s="395" t="s">
        <v>64</v>
      </c>
      <c r="D27" s="452">
        <v>20</v>
      </c>
      <c r="E27" s="267"/>
      <c r="F27" s="268"/>
      <c r="G27" s="269"/>
      <c r="H27" s="270"/>
      <c r="I27" s="271"/>
      <c r="J27" s="268"/>
      <c r="K27" s="269"/>
      <c r="L27" s="272"/>
    </row>
    <row r="28" spans="1:12" ht="18" customHeight="1">
      <c r="A28" s="512"/>
      <c r="B28" s="389"/>
      <c r="C28" s="390"/>
      <c r="D28" s="453">
        <v>20</v>
      </c>
      <c r="E28" s="222"/>
      <c r="F28" s="455"/>
      <c r="G28" s="456"/>
      <c r="H28" s="457"/>
      <c r="I28" s="458"/>
      <c r="J28" s="455"/>
      <c r="K28" s="456"/>
      <c r="L28" s="459"/>
    </row>
    <row r="29" spans="1:12" ht="18" customHeight="1" thickBot="1">
      <c r="A29" s="512"/>
      <c r="B29" s="389"/>
      <c r="C29" s="390"/>
      <c r="D29" s="454">
        <v>20</v>
      </c>
      <c r="E29" s="251"/>
      <c r="F29" s="252"/>
      <c r="G29" s="253"/>
      <c r="H29" s="254"/>
      <c r="I29" s="255"/>
      <c r="J29" s="252"/>
      <c r="K29" s="253"/>
      <c r="L29" s="256"/>
    </row>
    <row r="30" spans="1:12" ht="18" customHeight="1">
      <c r="A30" s="525"/>
      <c r="B30" s="520" t="s">
        <v>1</v>
      </c>
      <c r="C30" s="408"/>
      <c r="D30" s="315">
        <v>1</v>
      </c>
      <c r="E30" s="316"/>
      <c r="F30" s="317"/>
      <c r="G30" s="318"/>
      <c r="H30" s="319"/>
      <c r="I30" s="320"/>
      <c r="J30" s="317"/>
      <c r="K30" s="318"/>
      <c r="L30" s="321"/>
    </row>
    <row r="31" spans="1:12" ht="18" customHeight="1">
      <c r="A31" s="525"/>
      <c r="B31" s="521"/>
      <c r="C31" s="380"/>
      <c r="D31" s="221">
        <v>2</v>
      </c>
      <c r="E31" s="322"/>
      <c r="F31" s="223"/>
      <c r="G31" s="224"/>
      <c r="H31" s="225"/>
      <c r="I31" s="226"/>
      <c r="J31" s="223"/>
      <c r="K31" s="224"/>
      <c r="L31" s="227"/>
    </row>
    <row r="32" spans="1:12" ht="18" customHeight="1">
      <c r="A32" s="525"/>
      <c r="B32" s="522"/>
      <c r="C32" s="380"/>
      <c r="D32" s="221">
        <v>3</v>
      </c>
      <c r="E32" s="322"/>
      <c r="F32" s="223"/>
      <c r="G32" s="224"/>
      <c r="H32" s="225"/>
      <c r="I32" s="226"/>
      <c r="J32" s="223"/>
      <c r="K32" s="224"/>
      <c r="L32" s="227"/>
    </row>
    <row r="33" spans="1:12" ht="18" customHeight="1" thickBot="1">
      <c r="A33" s="525"/>
      <c r="B33" s="523"/>
      <c r="C33" s="414"/>
      <c r="D33" s="448">
        <v>4</v>
      </c>
      <c r="E33" s="449"/>
      <c r="F33" s="342"/>
      <c r="G33" s="343"/>
      <c r="H33" s="450"/>
      <c r="I33" s="451"/>
      <c r="J33" s="342"/>
      <c r="K33" s="343"/>
      <c r="L33" s="344"/>
    </row>
    <row r="34" spans="1:12" ht="18" customHeight="1">
      <c r="A34" s="525"/>
      <c r="B34" s="323" t="s">
        <v>83</v>
      </c>
      <c r="C34" s="390"/>
      <c r="D34" s="250"/>
      <c r="E34" s="251"/>
      <c r="F34" s="252"/>
      <c r="G34" s="253"/>
      <c r="H34" s="254"/>
      <c r="I34" s="255"/>
      <c r="J34" s="252"/>
      <c r="K34" s="253"/>
      <c r="L34" s="256"/>
    </row>
    <row r="35" spans="1:12" ht="18" customHeight="1" thickBot="1">
      <c r="A35" s="526"/>
      <c r="B35" s="389" t="s">
        <v>20</v>
      </c>
      <c r="C35" s="390" t="s">
        <v>64</v>
      </c>
      <c r="D35" s="250">
        <v>20</v>
      </c>
      <c r="E35" s="251"/>
      <c r="F35" s="252"/>
      <c r="G35" s="253"/>
      <c r="H35" s="254"/>
      <c r="I35" s="255"/>
      <c r="J35" s="252"/>
      <c r="K35" s="253"/>
      <c r="L35" s="256"/>
    </row>
    <row r="36" spans="1:12" ht="18" customHeight="1">
      <c r="A36" s="506" t="s">
        <v>21</v>
      </c>
      <c r="B36" s="394" t="s">
        <v>65</v>
      </c>
      <c r="C36" s="395" t="s">
        <v>64</v>
      </c>
      <c r="D36" s="266">
        <v>15</v>
      </c>
      <c r="E36" s="267"/>
      <c r="F36" s="268"/>
      <c r="G36" s="269"/>
      <c r="H36" s="270"/>
      <c r="I36" s="271"/>
      <c r="J36" s="268"/>
      <c r="K36" s="269"/>
      <c r="L36" s="272"/>
    </row>
    <row r="37" spans="1:12" ht="18" customHeight="1">
      <c r="A37" s="508"/>
      <c r="B37" s="379" t="s">
        <v>110</v>
      </c>
      <c r="C37" s="380" t="s">
        <v>64</v>
      </c>
      <c r="D37" s="221">
        <v>18</v>
      </c>
      <c r="E37" s="322"/>
      <c r="F37" s="223"/>
      <c r="G37" s="224"/>
      <c r="H37" s="225"/>
      <c r="I37" s="226"/>
      <c r="J37" s="223"/>
      <c r="K37" s="224"/>
      <c r="L37" s="227"/>
    </row>
    <row r="38" spans="1:12" ht="18" customHeight="1" thickBot="1">
      <c r="A38" s="507"/>
      <c r="B38" s="460" t="s">
        <v>66</v>
      </c>
      <c r="C38" s="461" t="s">
        <v>64</v>
      </c>
      <c r="D38" s="462">
        <v>20</v>
      </c>
      <c r="E38" s="463"/>
      <c r="F38" s="464"/>
      <c r="G38" s="465"/>
      <c r="H38" s="466"/>
      <c r="I38" s="467"/>
      <c r="J38" s="464"/>
      <c r="K38" s="465"/>
      <c r="L38" s="468"/>
    </row>
    <row r="39" spans="1:12" ht="18" customHeight="1">
      <c r="A39" s="236" t="s">
        <v>22</v>
      </c>
      <c r="B39" s="389" t="s">
        <v>23</v>
      </c>
      <c r="C39" s="390" t="s">
        <v>64</v>
      </c>
      <c r="D39" s="250">
        <v>30</v>
      </c>
      <c r="E39" s="251"/>
      <c r="F39" s="252"/>
      <c r="G39" s="253"/>
      <c r="H39" s="254"/>
      <c r="I39" s="255"/>
      <c r="J39" s="252"/>
      <c r="K39" s="253"/>
      <c r="L39" s="256"/>
    </row>
    <row r="40" spans="1:12" ht="18" customHeight="1" thickBot="1">
      <c r="A40" s="265" t="s">
        <v>26</v>
      </c>
      <c r="B40" s="389" t="s">
        <v>23</v>
      </c>
      <c r="C40" s="378" t="s">
        <v>64</v>
      </c>
      <c r="D40" s="214">
        <v>30</v>
      </c>
      <c r="E40" s="324"/>
      <c r="F40" s="325"/>
      <c r="G40" s="326"/>
      <c r="H40" s="327"/>
      <c r="I40" s="216"/>
      <c r="J40" s="216"/>
      <c r="K40" s="217"/>
      <c r="L40" s="220"/>
    </row>
    <row r="41" spans="1:12" ht="18" customHeight="1">
      <c r="A41" s="506" t="s">
        <v>27</v>
      </c>
      <c r="B41" s="409"/>
      <c r="C41" s="392"/>
      <c r="D41" s="257">
        <v>30</v>
      </c>
      <c r="E41" s="329"/>
      <c r="F41" s="330"/>
      <c r="G41" s="331"/>
      <c r="H41" s="332"/>
      <c r="I41" s="262"/>
      <c r="J41" s="262"/>
      <c r="K41" s="263"/>
      <c r="L41" s="264"/>
    </row>
    <row r="42" spans="1:12" ht="18" hidden="1" customHeight="1" thickBot="1">
      <c r="A42" s="507"/>
      <c r="B42" s="460"/>
      <c r="C42" s="461"/>
      <c r="D42" s="462">
        <v>1</v>
      </c>
      <c r="E42" s="477"/>
      <c r="F42" s="464"/>
      <c r="G42" s="465"/>
      <c r="H42" s="468"/>
      <c r="I42" s="464"/>
      <c r="J42" s="464"/>
      <c r="K42" s="465"/>
      <c r="L42" s="468"/>
    </row>
    <row r="43" spans="1:12" ht="18" customHeight="1" thickBot="1">
      <c r="A43" s="508" t="s">
        <v>44</v>
      </c>
      <c r="B43" s="509" t="s">
        <v>28</v>
      </c>
      <c r="C43" s="390"/>
      <c r="D43" s="250">
        <v>25</v>
      </c>
      <c r="E43" s="328"/>
      <c r="F43" s="252"/>
      <c r="G43" s="253"/>
      <c r="H43" s="256"/>
      <c r="I43" s="252"/>
      <c r="J43" s="252"/>
      <c r="K43" s="253"/>
      <c r="L43" s="256"/>
    </row>
    <row r="44" spans="1:12" ht="18" hidden="1" customHeight="1" thickBot="1">
      <c r="A44" s="508"/>
      <c r="B44" s="510"/>
      <c r="C44" s="407"/>
      <c r="D44" s="308">
        <v>1</v>
      </c>
      <c r="E44" s="336"/>
      <c r="F44" s="310"/>
      <c r="G44" s="311"/>
      <c r="H44" s="314"/>
      <c r="I44" s="310"/>
      <c r="J44" s="310"/>
      <c r="K44" s="311"/>
      <c r="L44" s="314"/>
    </row>
    <row r="45" spans="1:12" ht="18" customHeight="1" thickTop="1" thickBot="1">
      <c r="A45" s="508"/>
      <c r="B45" s="510" t="s">
        <v>29</v>
      </c>
      <c r="C45" s="403"/>
      <c r="D45" s="294">
        <v>20</v>
      </c>
      <c r="E45" s="337"/>
      <c r="F45" s="338"/>
      <c r="G45" s="339"/>
      <c r="H45" s="340"/>
      <c r="I45" s="296"/>
      <c r="J45" s="296"/>
      <c r="K45" s="297"/>
      <c r="L45" s="300"/>
    </row>
    <row r="46" spans="1:12" ht="18" hidden="1" customHeight="1" thickBot="1">
      <c r="A46" s="508"/>
      <c r="B46" s="511"/>
      <c r="C46" s="390"/>
      <c r="D46" s="250">
        <v>1</v>
      </c>
      <c r="E46" s="328"/>
      <c r="F46" s="252"/>
      <c r="G46" s="253"/>
      <c r="H46" s="256"/>
      <c r="I46" s="252"/>
      <c r="J46" s="252"/>
      <c r="K46" s="253"/>
      <c r="L46" s="256"/>
    </row>
    <row r="47" spans="1:12" ht="18" customHeight="1" thickTop="1" thickBot="1">
      <c r="A47" s="474" t="s">
        <v>84</v>
      </c>
      <c r="B47" s="475"/>
      <c r="C47" s="399"/>
      <c r="D47" s="280"/>
      <c r="E47" s="476"/>
      <c r="F47" s="282"/>
      <c r="G47" s="282"/>
      <c r="H47" s="286"/>
      <c r="I47" s="282"/>
      <c r="J47" s="282"/>
      <c r="K47" s="283"/>
      <c r="L47" s="286"/>
    </row>
    <row r="48" spans="1:12" ht="18" customHeight="1">
      <c r="A48" s="472" t="s">
        <v>96</v>
      </c>
      <c r="B48" s="377" t="s">
        <v>91</v>
      </c>
      <c r="C48" s="378" t="s">
        <v>55</v>
      </c>
      <c r="D48" s="473">
        <v>30</v>
      </c>
      <c r="E48" s="216"/>
      <c r="F48" s="217"/>
      <c r="G48" s="216"/>
      <c r="H48" s="220"/>
      <c r="I48" s="216"/>
      <c r="J48" s="217"/>
      <c r="K48" s="217"/>
      <c r="L48" s="220"/>
    </row>
    <row r="49" spans="1:12" ht="18" customHeight="1" thickBot="1">
      <c r="A49" s="412" t="s">
        <v>97</v>
      </c>
      <c r="B49" s="413" t="s">
        <v>91</v>
      </c>
      <c r="C49" s="414" t="s">
        <v>55</v>
      </c>
      <c r="D49" s="341">
        <v>30</v>
      </c>
      <c r="E49" s="342"/>
      <c r="F49" s="343"/>
      <c r="G49" s="342"/>
      <c r="H49" s="344"/>
      <c r="I49" s="342"/>
      <c r="J49" s="343"/>
      <c r="K49" s="343"/>
      <c r="L49" s="344"/>
    </row>
    <row r="50" spans="1:12" ht="18" hidden="1" customHeight="1">
      <c r="A50" s="415" t="s">
        <v>67</v>
      </c>
      <c r="B50" s="416"/>
      <c r="C50" s="417"/>
      <c r="D50" s="345"/>
      <c r="E50" s="346"/>
      <c r="F50" s="347"/>
      <c r="G50" s="346"/>
      <c r="H50" s="348"/>
      <c r="I50" s="346"/>
      <c r="J50" s="347"/>
      <c r="K50" s="347"/>
      <c r="L50" s="348"/>
    </row>
    <row r="51" spans="1:12" ht="18" hidden="1" customHeight="1" thickBot="1">
      <c r="A51" s="415" t="s">
        <v>68</v>
      </c>
      <c r="B51" s="416"/>
      <c r="C51" s="417"/>
      <c r="D51" s="345"/>
      <c r="E51" s="346"/>
      <c r="F51" s="347"/>
      <c r="G51" s="346"/>
      <c r="H51" s="348"/>
      <c r="I51" s="346"/>
      <c r="J51" s="347"/>
      <c r="K51" s="347"/>
      <c r="L51" s="348"/>
    </row>
    <row r="52" spans="1:12" ht="18" hidden="1" customHeight="1" thickBot="1">
      <c r="A52" s="415" t="s">
        <v>69</v>
      </c>
      <c r="B52" s="416"/>
      <c r="C52" s="417"/>
      <c r="D52" s="345"/>
      <c r="E52" s="346"/>
      <c r="F52" s="347"/>
      <c r="G52" s="346"/>
      <c r="H52" s="348"/>
      <c r="I52" s="346"/>
      <c r="J52" s="347"/>
      <c r="K52" s="347"/>
      <c r="L52" s="348"/>
    </row>
    <row r="53" spans="1:12" ht="18" customHeight="1">
      <c r="A53" s="418" t="s">
        <v>96</v>
      </c>
      <c r="B53" s="419" t="s">
        <v>92</v>
      </c>
      <c r="C53" s="420" t="s">
        <v>55</v>
      </c>
      <c r="D53" s="349">
        <v>30</v>
      </c>
      <c r="E53" s="350"/>
      <c r="F53" s="351"/>
      <c r="G53" s="350"/>
      <c r="H53" s="352"/>
      <c r="I53" s="350"/>
      <c r="J53" s="351"/>
      <c r="K53" s="351"/>
      <c r="L53" s="352"/>
    </row>
    <row r="54" spans="1:12" ht="18" customHeight="1">
      <c r="A54" s="421" t="s">
        <v>97</v>
      </c>
      <c r="B54" s="379" t="s">
        <v>92</v>
      </c>
      <c r="C54" s="380" t="s">
        <v>55</v>
      </c>
      <c r="D54" s="353">
        <v>30</v>
      </c>
      <c r="E54" s="223"/>
      <c r="F54" s="224"/>
      <c r="G54" s="223"/>
      <c r="H54" s="227"/>
      <c r="I54" s="223"/>
      <c r="J54" s="224"/>
      <c r="K54" s="224"/>
      <c r="L54" s="227"/>
    </row>
    <row r="55" spans="1:12" ht="18" customHeight="1">
      <c r="A55" s="421" t="s">
        <v>98</v>
      </c>
      <c r="B55" s="379" t="s">
        <v>92</v>
      </c>
      <c r="C55" s="380" t="s">
        <v>55</v>
      </c>
      <c r="D55" s="353">
        <v>30</v>
      </c>
      <c r="E55" s="223"/>
      <c r="F55" s="224"/>
      <c r="G55" s="223"/>
      <c r="H55" s="227"/>
      <c r="I55" s="223"/>
      <c r="J55" s="224"/>
      <c r="K55" s="224"/>
      <c r="L55" s="227"/>
    </row>
    <row r="56" spans="1:12" ht="18" hidden="1" customHeight="1">
      <c r="A56" s="421" t="s">
        <v>99</v>
      </c>
      <c r="B56" s="379" t="s">
        <v>92</v>
      </c>
      <c r="C56" s="380" t="s">
        <v>55</v>
      </c>
      <c r="D56" s="353">
        <v>30</v>
      </c>
      <c r="E56" s="223"/>
      <c r="F56" s="224"/>
      <c r="G56" s="223"/>
      <c r="H56" s="227"/>
      <c r="I56" s="223"/>
      <c r="J56" s="224"/>
      <c r="K56" s="224"/>
      <c r="L56" s="227"/>
    </row>
    <row r="57" spans="1:12" ht="18" customHeight="1" thickBot="1">
      <c r="A57" s="412" t="s">
        <v>100</v>
      </c>
      <c r="B57" s="422" t="s">
        <v>92</v>
      </c>
      <c r="C57" s="414" t="s">
        <v>55</v>
      </c>
      <c r="D57" s="341">
        <v>30</v>
      </c>
      <c r="E57" s="342"/>
      <c r="F57" s="343"/>
      <c r="G57" s="342"/>
      <c r="H57" s="344"/>
      <c r="I57" s="342"/>
      <c r="J57" s="343"/>
      <c r="K57" s="343"/>
      <c r="L57" s="344"/>
    </row>
    <row r="58" spans="1:12" ht="18" customHeight="1">
      <c r="A58" s="423" t="s">
        <v>70</v>
      </c>
      <c r="B58" s="424" t="s">
        <v>93</v>
      </c>
      <c r="C58" s="425" t="s">
        <v>55</v>
      </c>
      <c r="D58" s="354">
        <v>15</v>
      </c>
      <c r="E58" s="355"/>
      <c r="F58" s="356"/>
      <c r="G58" s="355"/>
      <c r="H58" s="357"/>
      <c r="I58" s="355"/>
      <c r="J58" s="356"/>
      <c r="K58" s="356"/>
      <c r="L58" s="357"/>
    </row>
    <row r="59" spans="1:12" ht="18" customHeight="1">
      <c r="A59" s="426" t="s">
        <v>71</v>
      </c>
      <c r="B59" s="427" t="s">
        <v>94</v>
      </c>
      <c r="C59" s="428"/>
      <c r="D59" s="358"/>
      <c r="E59" s="359"/>
      <c r="F59" s="360"/>
      <c r="G59" s="359"/>
      <c r="H59" s="361"/>
      <c r="I59" s="359"/>
      <c r="J59" s="360"/>
      <c r="K59" s="360"/>
      <c r="L59" s="361"/>
    </row>
    <row r="60" spans="1:12" ht="18" customHeight="1">
      <c r="A60" s="426" t="s">
        <v>72</v>
      </c>
      <c r="B60" s="447" t="s">
        <v>23</v>
      </c>
      <c r="C60" s="428"/>
      <c r="D60" s="358"/>
      <c r="E60" s="359"/>
      <c r="F60" s="360"/>
      <c r="G60" s="359"/>
      <c r="H60" s="361"/>
      <c r="I60" s="359"/>
      <c r="J60" s="360"/>
      <c r="K60" s="360"/>
      <c r="L60" s="361"/>
    </row>
    <row r="61" spans="1:12" ht="18" customHeight="1" thickBot="1">
      <c r="A61" s="381" t="s">
        <v>73</v>
      </c>
      <c r="B61" s="410" t="s">
        <v>95</v>
      </c>
      <c r="C61" s="411" t="s">
        <v>55</v>
      </c>
      <c r="D61" s="362">
        <v>50</v>
      </c>
      <c r="E61" s="333"/>
      <c r="F61" s="334"/>
      <c r="G61" s="333"/>
      <c r="H61" s="335"/>
      <c r="I61" s="333"/>
      <c r="J61" s="334"/>
      <c r="K61" s="334"/>
      <c r="L61" s="335"/>
    </row>
    <row r="62" spans="1:12" ht="15.75" thickTop="1" thickBot="1">
      <c r="A62" s="363"/>
      <c r="B62" s="364"/>
      <c r="C62" s="365"/>
      <c r="D62" s="365"/>
      <c r="E62" s="366"/>
      <c r="F62" s="367"/>
      <c r="G62" s="367"/>
      <c r="H62" s="368"/>
      <c r="I62" s="367"/>
      <c r="J62" s="367"/>
      <c r="K62" s="367"/>
      <c r="L62" s="368"/>
    </row>
    <row r="63" spans="1:12" ht="15.75" thickTop="1" thickBot="1">
      <c r="A63" s="363"/>
      <c r="B63" s="364"/>
      <c r="C63" s="365"/>
      <c r="D63" s="365"/>
      <c r="E63" s="366"/>
      <c r="F63" s="367"/>
      <c r="G63" s="367"/>
      <c r="H63" s="368"/>
      <c r="I63" s="367"/>
      <c r="J63" s="367"/>
      <c r="K63" s="367"/>
      <c r="L63" s="368"/>
    </row>
    <row r="64" spans="1:12" ht="15" thickTop="1"/>
  </sheetData>
  <mergeCells count="13">
    <mergeCell ref="A1:D1"/>
    <mergeCell ref="A36:A38"/>
    <mergeCell ref="A23:A24"/>
    <mergeCell ref="B30:B33"/>
    <mergeCell ref="A27:A35"/>
    <mergeCell ref="A11:A12"/>
    <mergeCell ref="A8:A9"/>
    <mergeCell ref="A41:A42"/>
    <mergeCell ref="A43:A46"/>
    <mergeCell ref="B43:B44"/>
    <mergeCell ref="B45:B46"/>
    <mergeCell ref="A6:A7"/>
    <mergeCell ref="A20:A22"/>
  </mergeCells>
  <phoneticPr fontId="41" type="noConversion"/>
  <pageMargins left="0" right="0" top="0.59055118110236227" bottom="0" header="0.31496062992125984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7"/>
  <sheetViews>
    <sheetView zoomScale="124" zoomScaleNormal="124" workbookViewId="0">
      <selection activeCell="F9" sqref="F9"/>
    </sheetView>
  </sheetViews>
  <sheetFormatPr defaultRowHeight="15"/>
  <cols>
    <col min="1" max="1" width="6.28515625" customWidth="1"/>
    <col min="2" max="2" width="26.28515625" style="165" bestFit="1" customWidth="1"/>
    <col min="3" max="8" width="11.7109375" customWidth="1"/>
    <col min="9" max="9" width="17.85546875" customWidth="1"/>
    <col min="10" max="10" width="11.7109375" customWidth="1"/>
  </cols>
  <sheetData>
    <row r="1" spans="1:10" ht="20.25" thickTop="1" thickBot="1">
      <c r="B1" s="160" t="s">
        <v>41</v>
      </c>
      <c r="C1" s="161" t="s">
        <v>56</v>
      </c>
      <c r="D1" s="162" t="s">
        <v>60</v>
      </c>
      <c r="E1" s="163" t="s">
        <v>50</v>
      </c>
      <c r="F1" s="1" t="s">
        <v>2</v>
      </c>
      <c r="G1" s="2" t="s">
        <v>2</v>
      </c>
      <c r="H1" s="2" t="s">
        <v>2</v>
      </c>
      <c r="I1" s="3" t="s">
        <v>4</v>
      </c>
      <c r="J1" s="2" t="s">
        <v>2</v>
      </c>
    </row>
    <row r="2" spans="1:10" ht="16.5" thickTop="1" thickBot="1">
      <c r="A2" s="71" t="str">
        <f>IF(COUNTIF(F2,"&gt;0")&gt;0,1,"")</f>
        <v/>
      </c>
      <c r="B2" s="164" t="str">
        <f>IF(DIGITAR!B3="","",DIGITAR!B3)</f>
        <v>ALHO NACIONAL</v>
      </c>
      <c r="C2" s="164" t="str">
        <f>IF(DIGITAR!C3="","",DIGITAR!C3)</f>
        <v>TIPO 7</v>
      </c>
      <c r="D2" s="164" t="str">
        <f>IF(DIGITAR!D3="","",DIGITAR!D3)</f>
        <v>cxT</v>
      </c>
      <c r="E2" s="164">
        <f>IF(DIGITAR!E3="","",DIGITAR!E3)</f>
        <v>10</v>
      </c>
      <c r="F2" s="502" t="str">
        <f>DIGITAR!J3</f>
        <v/>
      </c>
      <c r="G2" s="502" t="str">
        <f>DIGITAR!K3</f>
        <v/>
      </c>
      <c r="H2" s="502" t="str">
        <f>DIGITAR!L3</f>
        <v/>
      </c>
      <c r="I2" s="502" t="str">
        <f>DIGITAR!M3</f>
        <v/>
      </c>
      <c r="J2" s="502" t="str">
        <f>DIGITAR!N3</f>
        <v/>
      </c>
    </row>
    <row r="3" spans="1:10" ht="15.75" thickBot="1">
      <c r="A3" s="71" t="str">
        <f>IF(COUNTIF(F3,"&gt;0")&gt;0,COUNTIF(A$2:A2,"&gt;0")+1,"")</f>
        <v/>
      </c>
      <c r="B3" s="164" t="str">
        <f>IF(DIGITAR!B4="","",DIGITAR!B4)</f>
        <v>ALHO NACIONAL</v>
      </c>
      <c r="C3" s="164" t="str">
        <f>IF(DIGITAR!C4="","",DIGITAR!C4)</f>
        <v>TIPO 6</v>
      </c>
      <c r="D3" s="164" t="str">
        <f>IF(DIGITAR!D4="","",DIGITAR!D4)</f>
        <v>cxT</v>
      </c>
      <c r="E3" s="164">
        <f>IF(DIGITAR!E4="","",DIGITAR!E4)</f>
        <v>10</v>
      </c>
      <c r="F3" s="502" t="str">
        <f>DIGITAR!J4</f>
        <v/>
      </c>
      <c r="G3" s="502" t="str">
        <f>DIGITAR!K4</f>
        <v/>
      </c>
      <c r="H3" s="502" t="str">
        <f>DIGITAR!L4</f>
        <v/>
      </c>
      <c r="I3" s="502" t="str">
        <f>DIGITAR!M4</f>
        <v/>
      </c>
      <c r="J3" s="502" t="str">
        <f>DIGITAR!N4</f>
        <v/>
      </c>
    </row>
    <row r="4" spans="1:10" ht="15.75" thickBot="1">
      <c r="A4" s="71" t="str">
        <f>IF(COUNTIF(F4,"&gt;0")&gt;0,COUNTIF(A$2:A3,"&gt;0")+1,"")</f>
        <v/>
      </c>
      <c r="B4" s="164" t="str">
        <f>IF(DIGITAR!B5="","",DIGITAR!B5)</f>
        <v>ALHO NACIONAL</v>
      </c>
      <c r="C4" s="164" t="str">
        <f>IF(DIGITAR!C5="","",DIGITAR!C5)</f>
        <v>TIPO 5</v>
      </c>
      <c r="D4" s="164" t="str">
        <f>IF(DIGITAR!D5="","",DIGITAR!D5)</f>
        <v>cxT</v>
      </c>
      <c r="E4" s="164">
        <f>IF(DIGITAR!E5="","",DIGITAR!E5)</f>
        <v>10</v>
      </c>
      <c r="F4" s="502" t="str">
        <f>DIGITAR!J5</f>
        <v/>
      </c>
      <c r="G4" s="502" t="str">
        <f>DIGITAR!K5</f>
        <v/>
      </c>
      <c r="H4" s="502" t="str">
        <f>DIGITAR!L5</f>
        <v/>
      </c>
      <c r="I4" s="502" t="str">
        <f>DIGITAR!M5</f>
        <v/>
      </c>
      <c r="J4" s="502" t="str">
        <f>DIGITAR!N5</f>
        <v/>
      </c>
    </row>
    <row r="5" spans="1:10" ht="15.75" thickBot="1">
      <c r="A5" s="71" t="str">
        <f>IF(COUNTIF(F5,"&gt;0")&gt;0,COUNTIF(A$2:A4,"&gt;0")+1,"")</f>
        <v/>
      </c>
      <c r="B5" s="164" t="str">
        <f>IF(DIGITAR!B6="","",DIGITAR!B6)</f>
        <v>ALHO ARGENTINO</v>
      </c>
      <c r="C5" s="164" t="str">
        <f>IF(DIGITAR!C6="","",DIGITAR!C6)</f>
        <v>TIPO 7</v>
      </c>
      <c r="D5" s="164" t="str">
        <f>IF(DIGITAR!D6="","",DIGITAR!D6)</f>
        <v>cxT</v>
      </c>
      <c r="E5" s="164">
        <f>IF(DIGITAR!E6="","",DIGITAR!E6)</f>
        <v>10</v>
      </c>
      <c r="F5" s="502" t="str">
        <f>DIGITAR!J6</f>
        <v/>
      </c>
      <c r="G5" s="502" t="str">
        <f>DIGITAR!K6</f>
        <v/>
      </c>
      <c r="H5" s="502" t="str">
        <f>DIGITAR!L6</f>
        <v/>
      </c>
      <c r="I5" s="502" t="str">
        <f>DIGITAR!M6</f>
        <v/>
      </c>
      <c r="J5" s="502" t="str">
        <f>DIGITAR!N6</f>
        <v/>
      </c>
    </row>
    <row r="6" spans="1:10" ht="15.75" thickBot="1">
      <c r="A6" s="71" t="str">
        <f>IF(COUNTIF(F6,"&gt;0")&gt;0,COUNTIF(A$2:A5,"&gt;0")+1,"")</f>
        <v/>
      </c>
      <c r="B6" s="164" t="str">
        <f>IF(DIGITAR!B7="","",DIGITAR!B7)</f>
        <v>ALHO ARGENTINO</v>
      </c>
      <c r="C6" s="164" t="str">
        <f>IF(DIGITAR!C7="","",DIGITAR!C7)</f>
        <v>TIPO 6</v>
      </c>
      <c r="D6" s="164" t="str">
        <f>IF(DIGITAR!D7="","",DIGITAR!D7)</f>
        <v>cxT</v>
      </c>
      <c r="E6" s="164">
        <f>IF(DIGITAR!E7="","",DIGITAR!E7)</f>
        <v>10</v>
      </c>
      <c r="F6" s="502" t="str">
        <f>DIGITAR!J7</f>
        <v/>
      </c>
      <c r="G6" s="502" t="str">
        <f>DIGITAR!K7</f>
        <v/>
      </c>
      <c r="H6" s="502" t="str">
        <f>DIGITAR!L7</f>
        <v/>
      </c>
      <c r="I6" s="502" t="str">
        <f>DIGITAR!M7</f>
        <v/>
      </c>
      <c r="J6" s="502" t="str">
        <f>DIGITAR!N7</f>
        <v/>
      </c>
    </row>
    <row r="7" spans="1:10" ht="15.75" thickBot="1">
      <c r="A7" s="71" t="str">
        <f>IF(COUNTIF(F7,"&gt;0")&gt;0,COUNTIF(A$2:A6,"&gt;0")+1,"")</f>
        <v/>
      </c>
      <c r="B7" s="164" t="str">
        <f>IF(DIGITAR!B8="","",DIGITAR!B8)</f>
        <v>ALHO ARGENTINO</v>
      </c>
      <c r="C7" s="164" t="str">
        <f>IF(DIGITAR!C8="","",DIGITAR!C8)</f>
        <v>TIPO 5</v>
      </c>
      <c r="D7" s="164" t="str">
        <f>IF(DIGITAR!D8="","",DIGITAR!D8)</f>
        <v>cxT</v>
      </c>
      <c r="E7" s="164">
        <f>IF(DIGITAR!E8="","",DIGITAR!E8)</f>
        <v>10</v>
      </c>
      <c r="F7" s="502" t="str">
        <f>DIGITAR!J8</f>
        <v/>
      </c>
      <c r="G7" s="502" t="str">
        <f>DIGITAR!K8</f>
        <v/>
      </c>
      <c r="H7" s="502" t="str">
        <f>DIGITAR!L8</f>
        <v/>
      </c>
      <c r="I7" s="502" t="str">
        <f>DIGITAR!M8</f>
        <v/>
      </c>
      <c r="J7" s="502" t="str">
        <f>DIGITAR!N8</f>
        <v/>
      </c>
    </row>
    <row r="8" spans="1:10" ht="15.75" thickBot="1">
      <c r="A8" s="71" t="str">
        <f>IF(COUNTIF(F8,"&gt;0")&gt;0,COUNTIF(A$2:A7,"&gt;0")+1,"")</f>
        <v/>
      </c>
      <c r="B8" s="164" t="str">
        <f>IF(DIGITAR!B9="","",DIGITAR!B9)</f>
        <v xml:space="preserve">ALHO  Import. </v>
      </c>
      <c r="C8" s="164" t="str">
        <f>IF(DIGITAR!C9="","",DIGITAR!C9)</f>
        <v/>
      </c>
      <c r="D8" s="164" t="str">
        <f>IF(DIGITAR!D9="","",DIGITAR!D9)</f>
        <v>cxT</v>
      </c>
      <c r="E8" s="164">
        <f>IF(DIGITAR!E9="","",DIGITAR!E9)</f>
        <v>10</v>
      </c>
      <c r="F8" s="502" t="str">
        <f>DIGITAR!J9</f>
        <v/>
      </c>
      <c r="G8" s="502" t="str">
        <f>DIGITAR!K9</f>
        <v/>
      </c>
      <c r="H8" s="502" t="str">
        <f>DIGITAR!L9</f>
        <v/>
      </c>
      <c r="I8" s="502" t="str">
        <f>DIGITAR!M9</f>
        <v/>
      </c>
      <c r="J8" s="502" t="str">
        <f>DIGITAR!N9</f>
        <v/>
      </c>
    </row>
    <row r="9" spans="1:10" ht="15.75" thickBot="1">
      <c r="A9" s="71">
        <f>IF(COUNTIF(F9,"&gt;0")&gt;0,COUNTIF(A$2:A8,"&gt;0")+1,"")</f>
        <v>1</v>
      </c>
      <c r="B9" s="164" t="str">
        <f>IF(DIGITAR!B10="","",DIGITAR!B10)</f>
        <v>ALHO ROXO</v>
      </c>
      <c r="C9" s="164" t="str">
        <f>IF(DIGITAR!C10="","",DIGITAR!C10)</f>
        <v>TIPO 8</v>
      </c>
      <c r="D9" s="164" t="str">
        <f>IF(DIGITAR!D10="","",DIGITAR!D10)</f>
        <v>cxT</v>
      </c>
      <c r="E9" s="164">
        <f>IF(DIGITAR!E10="","",DIGITAR!E10)</f>
        <v>10</v>
      </c>
      <c r="F9" s="502">
        <f>DIGITAR!J10</f>
        <v>250</v>
      </c>
      <c r="G9" s="502">
        <f>DIGITAR!K10</f>
        <v>250</v>
      </c>
      <c r="H9" s="502">
        <f>DIGITAR!L10</f>
        <v>250</v>
      </c>
      <c r="I9" s="502" t="str">
        <f>DIGITAR!M10</f>
        <v>Preço estável</v>
      </c>
      <c r="J9" s="502">
        <f>DIGITAR!N10</f>
        <v>250</v>
      </c>
    </row>
    <row r="10" spans="1:10" ht="15.75" thickBot="1">
      <c r="A10" s="71">
        <f>IF(COUNTIF(F10,"&gt;0")&gt;0,COUNTIF(A$2:A9,"&gt;0")+1,"")</f>
        <v>2</v>
      </c>
      <c r="B10" s="164" t="str">
        <f>IF(DIGITAR!B11="","",DIGITAR!B11)</f>
        <v>ALHO ROXO</v>
      </c>
      <c r="C10" s="164" t="str">
        <f>IF(DIGITAR!C11="","",DIGITAR!C11)</f>
        <v>TIPO 7</v>
      </c>
      <c r="D10" s="164" t="str">
        <f>IF(DIGITAR!D11="","",DIGITAR!D11)</f>
        <v>cxT</v>
      </c>
      <c r="E10" s="164">
        <f>IF(DIGITAR!E11="","",DIGITAR!E11)</f>
        <v>10</v>
      </c>
      <c r="F10" s="502">
        <f>DIGITAR!J11</f>
        <v>200</v>
      </c>
      <c r="G10" s="502">
        <f>DIGITAR!K11</f>
        <v>200</v>
      </c>
      <c r="H10" s="502">
        <f>DIGITAR!L11</f>
        <v>200</v>
      </c>
      <c r="I10" s="502" t="str">
        <f>DIGITAR!M11</f>
        <v>Preço estável</v>
      </c>
      <c r="J10" s="502">
        <f>DIGITAR!N11</f>
        <v>200</v>
      </c>
    </row>
    <row r="11" spans="1:10" ht="15.75" thickBot="1">
      <c r="A11" s="71">
        <f>IF(COUNTIF(F11,"&gt;0")&gt;0,COUNTIF(A$2:A10,"&gt;0")+1,"")</f>
        <v>3</v>
      </c>
      <c r="B11" s="164" t="str">
        <f>IF(DIGITAR!B12="","",DIGITAR!B12)</f>
        <v>ALHO ROXO</v>
      </c>
      <c r="C11" s="164" t="str">
        <f>IF(DIGITAR!C12="","",DIGITAR!C12)</f>
        <v>TIPO 6</v>
      </c>
      <c r="D11" s="164" t="str">
        <f>IF(DIGITAR!D12="","",DIGITAR!D12)</f>
        <v>cxT</v>
      </c>
      <c r="E11" s="164">
        <f>IF(DIGITAR!E12="","",DIGITAR!E12)</f>
        <v>10</v>
      </c>
      <c r="F11" s="502">
        <f>DIGITAR!J12</f>
        <v>170</v>
      </c>
      <c r="G11" s="502">
        <f>DIGITAR!K12</f>
        <v>190</v>
      </c>
      <c r="H11" s="502">
        <f>DIGITAR!L12</f>
        <v>170</v>
      </c>
      <c r="I11" s="502" t="str">
        <f>DIGITAR!M12</f>
        <v>Preço estável</v>
      </c>
      <c r="J11" s="502">
        <f>DIGITAR!N12</f>
        <v>170</v>
      </c>
    </row>
    <row r="12" spans="1:10" ht="15.75" thickBot="1">
      <c r="A12" s="71">
        <f>IF(COUNTIF(F12,"&gt;0")&gt;0,COUNTIF(A$2:A11,"&gt;0")+1,"")</f>
        <v>4</v>
      </c>
      <c r="B12" s="164" t="str">
        <f>IF(DIGITAR!B13="","",DIGITAR!B13)</f>
        <v>ALHO ROXO</v>
      </c>
      <c r="C12" s="164" t="str">
        <f>IF(DIGITAR!C13="","",DIGITAR!C13)</f>
        <v>TIPO 5</v>
      </c>
      <c r="D12" s="164" t="str">
        <f>IF(DIGITAR!D13="","",DIGITAR!D13)</f>
        <v>cxT</v>
      </c>
      <c r="E12" s="164">
        <f>IF(DIGITAR!E13="","",DIGITAR!E13)</f>
        <v>10</v>
      </c>
      <c r="F12" s="502">
        <f>DIGITAR!J13</f>
        <v>150</v>
      </c>
      <c r="G12" s="502">
        <f>DIGITAR!K13</f>
        <v>180</v>
      </c>
      <c r="H12" s="502">
        <f>DIGITAR!L13</f>
        <v>150</v>
      </c>
      <c r="I12" s="502" t="str">
        <f>DIGITAR!M13</f>
        <v>Preço estável</v>
      </c>
      <c r="J12" s="502">
        <f>DIGITAR!N13</f>
        <v>150</v>
      </c>
    </row>
    <row r="13" spans="1:10" ht="15.75" thickBot="1">
      <c r="A13" s="71">
        <f>IF(COUNTIF(F13,"&gt;0")&gt;0,COUNTIF(A$2:A12,"&gt;0")+1,"")</f>
        <v>5</v>
      </c>
      <c r="B13" s="164" t="str">
        <f>IF(DIGITAR!B14="","",DIGITAR!B14)</f>
        <v>ALHO ROXO</v>
      </c>
      <c r="C13" s="164" t="str">
        <f>IF(DIGITAR!C14="","",DIGITAR!C14)</f>
        <v>TIPO 4</v>
      </c>
      <c r="D13" s="164" t="str">
        <f>IF(DIGITAR!D14="","",DIGITAR!D14)</f>
        <v>cxT</v>
      </c>
      <c r="E13" s="164">
        <f>IF(DIGITAR!E14="","",DIGITAR!E14)</f>
        <v>10</v>
      </c>
      <c r="F13" s="502">
        <f>DIGITAR!J14</f>
        <v>130</v>
      </c>
      <c r="G13" s="502">
        <f>DIGITAR!K14</f>
        <v>130</v>
      </c>
      <c r="H13" s="502">
        <f>DIGITAR!L14</f>
        <v>130</v>
      </c>
      <c r="I13" s="502" t="str">
        <f>DIGITAR!M14</f>
        <v>Preço em alta</v>
      </c>
      <c r="J13" s="502">
        <f>DIGITAR!N14</f>
        <v>120</v>
      </c>
    </row>
    <row r="14" spans="1:10" ht="15.75" thickBot="1">
      <c r="A14" s="71">
        <f>IF(COUNTIF(F14,"&gt;0")&gt;0,COUNTIF(A$2:A13,"&gt;0")+1,"")</f>
        <v>6</v>
      </c>
      <c r="B14" s="164" t="str">
        <f>IF(DIGITAR!B15="","",DIGITAR!B15)</f>
        <v>ALHO    (Descascado)</v>
      </c>
      <c r="C14" s="164" t="str">
        <f>IF(DIGITAR!C15="","",DIGITAR!C15)</f>
        <v/>
      </c>
      <c r="D14" s="164" t="str">
        <f>IF(DIGITAR!D15="","",DIGITAR!D15)</f>
        <v>Kg</v>
      </c>
      <c r="E14" s="164">
        <f>IF(DIGITAR!E15="","",DIGITAR!E15)</f>
        <v>1</v>
      </c>
      <c r="F14" s="502">
        <f>DIGITAR!J15</f>
        <v>17</v>
      </c>
      <c r="G14" s="502">
        <f>DIGITAR!K15</f>
        <v>20</v>
      </c>
      <c r="H14" s="502">
        <f>DIGITAR!L15</f>
        <v>17</v>
      </c>
      <c r="I14" s="502" t="str">
        <f>DIGITAR!M15</f>
        <v>Preço estável</v>
      </c>
      <c r="J14" s="502">
        <f>DIGITAR!N15</f>
        <v>17</v>
      </c>
    </row>
    <row r="15" spans="1:10" ht="15.75" thickBot="1">
      <c r="A15" s="71">
        <f>IF(COUNTIF(F15,"&gt;0")&gt;0,COUNTIF(A$2:A14,"&gt;0")+1,"")</f>
        <v>7</v>
      </c>
      <c r="B15" s="164" t="str">
        <f>IF(DIGITAR!B16="","",DIGITAR!B16)</f>
        <v>ALHO    (Triturado)</v>
      </c>
      <c r="C15" s="164" t="str">
        <f>IF(DIGITAR!C16="","",DIGITAR!C16)</f>
        <v/>
      </c>
      <c r="D15" s="164" t="str">
        <f>IF(DIGITAR!D16="","",DIGITAR!D16)</f>
        <v>Kg</v>
      </c>
      <c r="E15" s="164">
        <f>IF(DIGITAR!E16="","",DIGITAR!E16)</f>
        <v>3</v>
      </c>
      <c r="F15" s="502">
        <f>DIGITAR!J16</f>
        <v>30</v>
      </c>
      <c r="G15" s="502">
        <f>DIGITAR!K16</f>
        <v>30</v>
      </c>
      <c r="H15" s="502">
        <f>DIGITAR!L16</f>
        <v>30</v>
      </c>
      <c r="I15" s="502" t="str">
        <f>DIGITAR!M16</f>
        <v>Preço estável</v>
      </c>
      <c r="J15" s="502">
        <f>DIGITAR!N16</f>
        <v>30</v>
      </c>
    </row>
    <row r="16" spans="1:10" ht="15.75" thickBot="1">
      <c r="A16" s="71">
        <f>IF(COUNTIF(F16,"&gt;0")&gt;0,COUNTIF(A$2:A15,"&gt;0")+1,"")</f>
        <v>8</v>
      </c>
      <c r="B16" s="164" t="str">
        <f>IF(DIGITAR!B17="","",DIGITAR!B17)</f>
        <v>AMENDOIM C/ CASCA</v>
      </c>
      <c r="C16" s="164" t="str">
        <f>IF(DIGITAR!C17="","",DIGITAR!C17)</f>
        <v/>
      </c>
      <c r="D16" s="164" t="str">
        <f>IF(DIGITAR!D17="","",DIGITAR!D17)</f>
        <v>Kg</v>
      </c>
      <c r="E16" s="164">
        <f>IF(DIGITAR!E17="","",DIGITAR!E17)</f>
        <v>10</v>
      </c>
      <c r="F16" s="502">
        <f>DIGITAR!J17</f>
        <v>80</v>
      </c>
      <c r="G16" s="502">
        <f>DIGITAR!K17</f>
        <v>90</v>
      </c>
      <c r="H16" s="502">
        <f>DIGITAR!L17</f>
        <v>80</v>
      </c>
      <c r="I16" s="502" t="str">
        <f>DIGITAR!M17</f>
        <v>Preço estável</v>
      </c>
      <c r="J16" s="502">
        <f>DIGITAR!N17</f>
        <v>80</v>
      </c>
    </row>
    <row r="17" spans="1:10" ht="15.75" thickBot="1">
      <c r="A17" s="71">
        <f>IF(COUNTIF(F17,"&gt;0")&gt;0,COUNTIF(A$2:A16,"&gt;0")+1,"")</f>
        <v>9</v>
      </c>
      <c r="B17" s="164" t="str">
        <f>IF(DIGITAR!B18="","",DIGITAR!B18)</f>
        <v>BATATA  (Lavada)</v>
      </c>
      <c r="C17" s="164" t="str">
        <f>IF(DIGITAR!C18="","",DIGITAR!C18)</f>
        <v>Ágata</v>
      </c>
      <c r="D17" s="164" t="str">
        <f>IF(DIGITAR!D18="","",DIGITAR!D18)</f>
        <v>Sc</v>
      </c>
      <c r="E17" s="164">
        <f>IF(DIGITAR!E18="","",DIGITAR!E18)</f>
        <v>25</v>
      </c>
      <c r="F17" s="502">
        <f>DIGITAR!J18</f>
        <v>60</v>
      </c>
      <c r="G17" s="502">
        <f>DIGITAR!K18</f>
        <v>70</v>
      </c>
      <c r="H17" s="502">
        <f>DIGITAR!L18</f>
        <v>60</v>
      </c>
      <c r="I17" s="502" t="str">
        <f>DIGITAR!M18</f>
        <v>Preço em alta</v>
      </c>
      <c r="J17" s="502">
        <f>DIGITAR!N18</f>
        <v>55</v>
      </c>
    </row>
    <row r="18" spans="1:10" ht="15.75" thickBot="1">
      <c r="A18" s="71">
        <f>IF(COUNTIF(F18,"&gt;0")&gt;0,COUNTIF(A$2:A17,"&gt;0")+1,"")</f>
        <v>10</v>
      </c>
      <c r="B18" s="164" t="str">
        <f>IF(DIGITAR!B19="","",DIGITAR!B19)</f>
        <v>BATATA  (Lavada)</v>
      </c>
      <c r="C18" s="164" t="str">
        <f>IF(DIGITAR!C19="","",DIGITAR!C19)</f>
        <v>Asterix</v>
      </c>
      <c r="D18" s="164" t="str">
        <f>IF(DIGITAR!D19="","",DIGITAR!D19)</f>
        <v>Sc</v>
      </c>
      <c r="E18" s="164">
        <f>IF(DIGITAR!E19="","",DIGITAR!E19)</f>
        <v>25</v>
      </c>
      <c r="F18" s="502">
        <f>DIGITAR!J19</f>
        <v>55</v>
      </c>
      <c r="G18" s="502">
        <f>DIGITAR!K19</f>
        <v>60</v>
      </c>
      <c r="H18" s="502">
        <f>DIGITAR!L19</f>
        <v>55</v>
      </c>
      <c r="I18" s="502" t="str">
        <f>DIGITAR!M19</f>
        <v>Preço em alta</v>
      </c>
      <c r="J18" s="502">
        <f>DIGITAR!N19</f>
        <v>50</v>
      </c>
    </row>
    <row r="19" spans="1:10" ht="15.75" thickBot="1">
      <c r="A19" s="71">
        <f>IF(COUNTIF(F19,"&gt;0")&gt;0,COUNTIF(A$2:A18,"&gt;0")+1,"")</f>
        <v>11</v>
      </c>
      <c r="B19" s="164" t="str">
        <f>IF(DIGITAR!B20="","",DIGITAR!B20)</f>
        <v>BATATA  (Lavada)</v>
      </c>
      <c r="C19" s="164" t="str">
        <f>IF(DIGITAR!C20="","",DIGITAR!C20)</f>
        <v>Bolinha</v>
      </c>
      <c r="D19" s="164" t="str">
        <f>IF(DIGITAR!D20="","",DIGITAR!D20)</f>
        <v>Sc</v>
      </c>
      <c r="E19" s="164">
        <f>IF(DIGITAR!E20="","",DIGITAR!E20)</f>
        <v>25</v>
      </c>
      <c r="F19" s="502">
        <f>DIGITAR!J20</f>
        <v>60</v>
      </c>
      <c r="G19" s="502">
        <f>DIGITAR!K20</f>
        <v>60</v>
      </c>
      <c r="H19" s="502">
        <f>DIGITAR!L20</f>
        <v>60</v>
      </c>
      <c r="I19" s="502" t="str">
        <f>DIGITAR!M20</f>
        <v>Preço em alta</v>
      </c>
      <c r="J19" s="502">
        <f>DIGITAR!N20</f>
        <v>50</v>
      </c>
    </row>
    <row r="20" spans="1:10" ht="15.75" thickBot="1">
      <c r="A20" s="71">
        <f>IF(COUNTIF(F20,"&gt;0")&gt;0,COUNTIF(A$2:A19,"&gt;0")+1,"")</f>
        <v>12</v>
      </c>
      <c r="B20" s="164" t="str">
        <f>IF(DIGITAR!B21="","",DIGITAR!B21)</f>
        <v xml:space="preserve">BATATA  (Escovada)   </v>
      </c>
      <c r="C20" s="164" t="str">
        <f>IF(DIGITAR!C21="","",DIGITAR!C21)</f>
        <v>Caesar</v>
      </c>
      <c r="D20" s="164" t="str">
        <f>IF(DIGITAR!D21="","",DIGITAR!D21)</f>
        <v>Sc</v>
      </c>
      <c r="E20" s="164">
        <f>IF(DIGITAR!E21="","",DIGITAR!E21)</f>
        <v>25</v>
      </c>
      <c r="F20" s="502">
        <f>DIGITAR!J21</f>
        <v>80</v>
      </c>
      <c r="G20" s="502">
        <f>DIGITAR!K21</f>
        <v>90</v>
      </c>
      <c r="H20" s="502">
        <f>DIGITAR!L21</f>
        <v>80</v>
      </c>
      <c r="I20" s="502" t="str">
        <f>DIGITAR!M21</f>
        <v>Preço estável</v>
      </c>
      <c r="J20" s="502">
        <f>DIGITAR!N21</f>
        <v>80</v>
      </c>
    </row>
    <row r="21" spans="1:10" ht="15.75" thickBot="1">
      <c r="A21" s="71">
        <f>IF(COUNTIF(F21,"&gt;0")&gt;0,COUNTIF(A$2:A20,"&gt;0")+1,"")</f>
        <v>13</v>
      </c>
      <c r="B21" s="164" t="str">
        <f>IF(DIGITAR!B22="","",DIGITAR!B22)</f>
        <v xml:space="preserve">BATATA  (Escovada)   </v>
      </c>
      <c r="C21" s="164" t="str">
        <f>IF(DIGITAR!C22="","",DIGITAR!C22)</f>
        <v>Diversas</v>
      </c>
      <c r="D21" s="164" t="str">
        <f>IF(DIGITAR!D22="","",DIGITAR!D22)</f>
        <v>Sc</v>
      </c>
      <c r="E21" s="164">
        <f>IF(DIGITAR!E22="","",DIGITAR!E22)</f>
        <v>25</v>
      </c>
      <c r="F21" s="502">
        <f>DIGITAR!J22</f>
        <v>25</v>
      </c>
      <c r="G21" s="502">
        <f>DIGITAR!K22</f>
        <v>35</v>
      </c>
      <c r="H21" s="502">
        <f>DIGITAR!L22</f>
        <v>25</v>
      </c>
      <c r="I21" s="502" t="str">
        <f>DIGITAR!M22</f>
        <v>Preço em baixa</v>
      </c>
      <c r="J21" s="502">
        <f>DIGITAR!N22</f>
        <v>30</v>
      </c>
    </row>
    <row r="22" spans="1:10" ht="15.75" hidden="1" thickBot="1">
      <c r="A22" s="71" t="str">
        <f>IF(COUNTIF(F22,"&gt;0")&gt;0,COUNTIF(A$2:A21,"&gt;0")+1,"")</f>
        <v/>
      </c>
      <c r="B22" s="164" t="str">
        <f>IF(DIGITAR!B23="","",DIGITAR!B23)</f>
        <v xml:space="preserve">BATATA  (Escovada)   </v>
      </c>
      <c r="C22" s="164" t="str">
        <f>IF(DIGITAR!C23="","",DIGITAR!C23)</f>
        <v>Baraka</v>
      </c>
      <c r="D22" s="164" t="str">
        <f>IF(DIGITAR!D23="","",DIGITAR!D23)</f>
        <v>Sc</v>
      </c>
      <c r="E22" s="164">
        <f>IF(DIGITAR!E23="","",DIGITAR!E23)</f>
        <v>50</v>
      </c>
      <c r="F22" s="502" t="str">
        <f>DIGITAR!J23</f>
        <v/>
      </c>
      <c r="G22" s="502" t="str">
        <f>DIGITAR!K23</f>
        <v/>
      </c>
      <c r="H22" s="502" t="str">
        <f>DIGITAR!L23</f>
        <v/>
      </c>
      <c r="I22" s="502" t="str">
        <f>DIGITAR!M23</f>
        <v/>
      </c>
      <c r="J22" s="502" t="str">
        <f>DIGITAR!N23</f>
        <v/>
      </c>
    </row>
    <row r="23" spans="1:10" ht="15.75" thickBot="1">
      <c r="A23" s="71">
        <f>IF(COUNTIF(F23,"&gt;0")&gt;0,COUNTIF(A$2:A22,"&gt;0")+1,"")</f>
        <v>14</v>
      </c>
      <c r="B23" s="164" t="str">
        <f>IF(DIGITAR!B24="","",DIGITAR!B24)</f>
        <v>CEBOLA CX 2</v>
      </c>
      <c r="C23" s="164" t="str">
        <f>IF(DIGITAR!C24="","",DIGITAR!C24)</f>
        <v>Roxa</v>
      </c>
      <c r="D23" s="164" t="str">
        <f>IF(DIGITAR!D24="","",DIGITAR!D24)</f>
        <v>Sc</v>
      </c>
      <c r="E23" s="164">
        <f>IF(DIGITAR!E24="","",DIGITAR!E24)</f>
        <v>20</v>
      </c>
      <c r="F23" s="502">
        <f>DIGITAR!J24</f>
        <v>120</v>
      </c>
      <c r="G23" s="502">
        <f>DIGITAR!K24</f>
        <v>120</v>
      </c>
      <c r="H23" s="502">
        <f>DIGITAR!L24</f>
        <v>120</v>
      </c>
      <c r="I23" s="502" t="str">
        <f>DIGITAR!M24</f>
        <v>Preço em alta</v>
      </c>
      <c r="J23" s="502">
        <f>DIGITAR!N24</f>
        <v>90</v>
      </c>
    </row>
    <row r="24" spans="1:10" ht="15.75" thickBot="1">
      <c r="A24" s="71">
        <f>IF(COUNTIF(F24,"&gt;0")&gt;0,COUNTIF(A$2:A23,"&gt;0")+1,"")</f>
        <v>15</v>
      </c>
      <c r="B24" s="164" t="str">
        <f>IF(DIGITAR!B25="","",DIGITAR!B25)</f>
        <v>CEBOLA CX 3</v>
      </c>
      <c r="C24" s="164" t="str">
        <f>IF(DIGITAR!C25="","",DIGITAR!C25)</f>
        <v>Roxa</v>
      </c>
      <c r="D24" s="164" t="str">
        <f>IF(DIGITAR!D25="","",DIGITAR!D25)</f>
        <v>Sc</v>
      </c>
      <c r="E24" s="164">
        <f>IF(DIGITAR!E25="","",DIGITAR!E25)</f>
        <v>20</v>
      </c>
      <c r="F24" s="502">
        <f>DIGITAR!J25</f>
        <v>90</v>
      </c>
      <c r="G24" s="502">
        <f>DIGITAR!K25</f>
        <v>90</v>
      </c>
      <c r="H24" s="502">
        <f>DIGITAR!L25</f>
        <v>90</v>
      </c>
      <c r="I24" s="502" t="str">
        <f>DIGITAR!M25</f>
        <v>Preço estável</v>
      </c>
      <c r="J24" s="502">
        <f>DIGITAR!N25</f>
        <v>90</v>
      </c>
    </row>
    <row r="25" spans="1:10" ht="15.75" thickBot="1">
      <c r="A25" s="71" t="str">
        <f>IF(COUNTIF(F25,"&gt;0")&gt;0,COUNTIF(A$2:A24,"&gt;0")+1,"")</f>
        <v/>
      </c>
      <c r="B25" s="164" t="str">
        <f>IF(DIGITAR!B26="","",DIGITAR!B26)</f>
        <v>CEBOLA CX 4</v>
      </c>
      <c r="C25" s="164" t="str">
        <f>IF(DIGITAR!C26="","",DIGITAR!C26)</f>
        <v>Roxa</v>
      </c>
      <c r="D25" s="164" t="str">
        <f>IF(DIGITAR!D26="","",DIGITAR!D26)</f>
        <v>Sc</v>
      </c>
      <c r="E25" s="164">
        <f>IF(DIGITAR!E26="","",DIGITAR!E26)</f>
        <v>20</v>
      </c>
      <c r="F25" s="502" t="str">
        <f>DIGITAR!J26</f>
        <v/>
      </c>
      <c r="G25" s="502" t="str">
        <f>DIGITAR!K26</f>
        <v/>
      </c>
      <c r="H25" s="502" t="str">
        <f>DIGITAR!L26</f>
        <v/>
      </c>
      <c r="I25" s="502">
        <f>DIGITAR!M26</f>
        <v>0</v>
      </c>
      <c r="J25" s="502" t="str">
        <f>DIGITAR!N26</f>
        <v/>
      </c>
    </row>
    <row r="26" spans="1:10" ht="15.75" thickBot="1">
      <c r="A26" s="71">
        <f>IF(COUNTIF(F26,"&gt;0")&gt;0,COUNTIF(A$2:A25,"&gt;0")+1,"")</f>
        <v>16</v>
      </c>
      <c r="B26" s="164" t="str">
        <f>IF(DIGITAR!B27="","",DIGITAR!B27)</f>
        <v>CEBOLA CX 1</v>
      </c>
      <c r="C26" s="164" t="str">
        <f>IF(DIGITAR!C27="","",DIGITAR!C27)</f>
        <v>Nacional</v>
      </c>
      <c r="D26" s="164" t="str">
        <f>IF(DIGITAR!D27="","",DIGITAR!D27)</f>
        <v>Sc</v>
      </c>
      <c r="E26" s="164">
        <f>IF(DIGITAR!E27="","",DIGITAR!E27)</f>
        <v>20</v>
      </c>
      <c r="F26" s="502">
        <f>DIGITAR!J27</f>
        <v>30</v>
      </c>
      <c r="G26" s="502">
        <f>DIGITAR!K27</f>
        <v>35</v>
      </c>
      <c r="H26" s="502">
        <f>DIGITAR!L27</f>
        <v>30</v>
      </c>
      <c r="I26" s="502" t="str">
        <f>DIGITAR!M27</f>
        <v>Preço em alta</v>
      </c>
      <c r="J26" s="502">
        <f>DIGITAR!N27</f>
        <v>20</v>
      </c>
    </row>
    <row r="27" spans="1:10" ht="15.75" thickBot="1">
      <c r="A27" s="71">
        <f>IF(COUNTIF(F27,"&gt;0")&gt;0,COUNTIF(A$2:A26,"&gt;0")+1,"")</f>
        <v>17</v>
      </c>
      <c r="B27" s="164" t="str">
        <f>IF(DIGITAR!B28="","",DIGITAR!B28)</f>
        <v>CEBOLA CX 2</v>
      </c>
      <c r="C27" s="164" t="str">
        <f>IF(DIGITAR!C28="","",DIGITAR!C28)</f>
        <v>Nacional</v>
      </c>
      <c r="D27" s="164" t="str">
        <f>IF(DIGITAR!D28="","",DIGITAR!D28)</f>
        <v>Sc</v>
      </c>
      <c r="E27" s="164">
        <f>IF(DIGITAR!E28="","",DIGITAR!E28)</f>
        <v>20</v>
      </c>
      <c r="F27" s="502">
        <f>DIGITAR!J28</f>
        <v>35</v>
      </c>
      <c r="G27" s="502">
        <f>DIGITAR!K28</f>
        <v>35</v>
      </c>
      <c r="H27" s="502">
        <f>DIGITAR!L28</f>
        <v>35</v>
      </c>
      <c r="I27" s="502" t="str">
        <f>DIGITAR!M28</f>
        <v>Preço em alta</v>
      </c>
      <c r="J27" s="502">
        <f>DIGITAR!N28</f>
        <v>30</v>
      </c>
    </row>
    <row r="28" spans="1:10" ht="15.75" thickBot="1">
      <c r="A28" s="71">
        <f>IF(COUNTIF(F28,"&gt;0")&gt;0,COUNTIF(A$2:A27,"&gt;0")+1,"")</f>
        <v>18</v>
      </c>
      <c r="B28" s="164" t="str">
        <f>IF(DIGITAR!B29="","",DIGITAR!B29)</f>
        <v>CEBOLA CX 3</v>
      </c>
      <c r="C28" s="164" t="str">
        <f>IF(DIGITAR!C29="","",DIGITAR!C29)</f>
        <v>Nacional</v>
      </c>
      <c r="D28" s="164" t="str">
        <f>IF(DIGITAR!D29="","",DIGITAR!D29)</f>
        <v>Sc</v>
      </c>
      <c r="E28" s="164">
        <f>IF(DIGITAR!E29="","",DIGITAR!E29)</f>
        <v>20</v>
      </c>
      <c r="F28" s="502">
        <f>DIGITAR!J29</f>
        <v>40</v>
      </c>
      <c r="G28" s="502">
        <f>DIGITAR!K29</f>
        <v>50</v>
      </c>
      <c r="H28" s="502">
        <f>DIGITAR!L29</f>
        <v>40</v>
      </c>
      <c r="I28" s="502" t="str">
        <f>DIGITAR!M29</f>
        <v>Preço estável</v>
      </c>
      <c r="J28" s="502">
        <f>DIGITAR!N29</f>
        <v>40</v>
      </c>
    </row>
    <row r="29" spans="1:10" ht="15.75" thickBot="1">
      <c r="A29" s="71">
        <f>IF(COUNTIF(F29,"&gt;0")&gt;0,COUNTIF(A$2:A28,"&gt;0")+1,"")</f>
        <v>19</v>
      </c>
      <c r="B29" s="164" t="str">
        <f>IF(DIGITAR!B30="","",DIGITAR!B30)</f>
        <v>CEBOLA CX 4</v>
      </c>
      <c r="C29" s="164" t="str">
        <f>IF(DIGITAR!C30="","",DIGITAR!C30)</f>
        <v>Nacional</v>
      </c>
      <c r="D29" s="164" t="str">
        <f>IF(DIGITAR!D30="","",DIGITAR!D30)</f>
        <v>Sc</v>
      </c>
      <c r="E29" s="164">
        <f>IF(DIGITAR!E30="","",DIGITAR!E30)</f>
        <v>20</v>
      </c>
      <c r="F29" s="502">
        <f>DIGITAR!J30</f>
        <v>30</v>
      </c>
      <c r="G29" s="502">
        <f>DIGITAR!K30</f>
        <v>30</v>
      </c>
      <c r="H29" s="502">
        <f>DIGITAR!L30</f>
        <v>30</v>
      </c>
      <c r="I29" s="502" t="str">
        <f>DIGITAR!M30</f>
        <v>Preço estável</v>
      </c>
      <c r="J29" s="502">
        <f>DIGITAR!N30</f>
        <v>30</v>
      </c>
    </row>
    <row r="30" spans="1:10" ht="15.75" thickBot="1">
      <c r="A30" s="71" t="str">
        <f>IF(COUNTIF(F30,"&gt;0")&gt;0,COUNTIF(A$2:A29,"&gt;0")+1,"")</f>
        <v/>
      </c>
      <c r="B30" s="164" t="str">
        <f>IF(DIGITAR!B31="","",DIGITAR!B31)</f>
        <v>CEBOLA</v>
      </c>
      <c r="C30" s="164" t="str">
        <f>IF(DIGITAR!C31="","",DIGITAR!C31)</f>
        <v>Conserva</v>
      </c>
      <c r="D30" s="164" t="str">
        <f>IF(DIGITAR!D31="","",DIGITAR!D31)</f>
        <v>Sc</v>
      </c>
      <c r="E30" s="164">
        <f>IF(DIGITAR!E31="","",DIGITAR!E31)</f>
        <v>20</v>
      </c>
      <c r="F30" s="502" t="str">
        <f>DIGITAR!J31</f>
        <v/>
      </c>
      <c r="G30" s="502" t="str">
        <f>DIGITAR!K31</f>
        <v/>
      </c>
      <c r="H30" s="502" t="str">
        <f>DIGITAR!L31</f>
        <v/>
      </c>
      <c r="I30" s="502" t="str">
        <f>DIGITAR!M31</f>
        <v/>
      </c>
      <c r="J30" s="502" t="str">
        <f>DIGITAR!N31</f>
        <v/>
      </c>
    </row>
    <row r="31" spans="1:10" ht="15.75" thickBot="1">
      <c r="A31" s="71">
        <f>IF(COUNTIF(F31,"&gt;0")&gt;0,COUNTIF(A$2:A30,"&gt;0")+1,"")</f>
        <v>20</v>
      </c>
      <c r="B31" s="164" t="str">
        <f>IF(DIGITAR!B32="","",DIGITAR!B32)</f>
        <v>CÔCO SECO</v>
      </c>
      <c r="C31" s="164" t="str">
        <f>IF(DIGITAR!C32="","",DIGITAR!C32)</f>
        <v/>
      </c>
      <c r="D31" s="164" t="str">
        <f>IF(DIGITAR!D32="","",DIGITAR!D32)</f>
        <v>Sc</v>
      </c>
      <c r="E31" s="164">
        <f>IF(DIGITAR!E32="","",DIGITAR!E32)</f>
        <v>15</v>
      </c>
      <c r="F31" s="502">
        <f>DIGITAR!J32</f>
        <v>60</v>
      </c>
      <c r="G31" s="502">
        <f>DIGITAR!K32</f>
        <v>60</v>
      </c>
      <c r="H31" s="502">
        <f>DIGITAR!L32</f>
        <v>60</v>
      </c>
      <c r="I31" s="502" t="str">
        <f>DIGITAR!M32</f>
        <v>Preço estável</v>
      </c>
      <c r="J31" s="502">
        <f>DIGITAR!N32</f>
        <v>60</v>
      </c>
    </row>
    <row r="32" spans="1:10" ht="15.75" thickBot="1">
      <c r="A32" s="71">
        <f>IF(COUNTIF(F32,"&gt;0")&gt;0,COUNTIF(A$2:A31,"&gt;0")+1,"")</f>
        <v>21</v>
      </c>
      <c r="B32" s="164" t="str">
        <f>IF(DIGITAR!B33="","",DIGITAR!B33)</f>
        <v>CÔCO SECO</v>
      </c>
      <c r="C32" s="164" t="str">
        <f>IF(DIGITAR!C33="","",DIGITAR!C33)</f>
        <v/>
      </c>
      <c r="D32" s="164" t="str">
        <f>IF(DIGITAR!D33="","",DIGITAR!D33)</f>
        <v>Sc</v>
      </c>
      <c r="E32" s="164">
        <f>IF(DIGITAR!E33="","",DIGITAR!E33)</f>
        <v>18</v>
      </c>
      <c r="F32" s="502">
        <f>DIGITAR!J33</f>
        <v>70</v>
      </c>
      <c r="G32" s="502">
        <f>DIGITAR!K33</f>
        <v>70</v>
      </c>
      <c r="H32" s="502">
        <f>DIGITAR!L33</f>
        <v>70</v>
      </c>
      <c r="I32" s="502" t="str">
        <f>DIGITAR!M33</f>
        <v>Preço estável</v>
      </c>
      <c r="J32" s="502">
        <f>DIGITAR!N33</f>
        <v>70</v>
      </c>
    </row>
    <row r="33" spans="1:10" ht="15.75" thickBot="1">
      <c r="A33" s="71">
        <f>IF(COUNTIF(F33,"&gt;0")&gt;0,COUNTIF(A$2:A32,"&gt;0")+1,"")</f>
        <v>22</v>
      </c>
      <c r="B33" s="164" t="str">
        <f>IF(DIGITAR!B34="","",DIGITAR!B34)</f>
        <v>CÔCO SECO</v>
      </c>
      <c r="C33" s="164" t="str">
        <f>IF(DIGITAR!C34="","",DIGITAR!C34)</f>
        <v/>
      </c>
      <c r="D33" s="164" t="str">
        <f>IF(DIGITAR!D34="","",DIGITAR!D34)</f>
        <v>Sc</v>
      </c>
      <c r="E33" s="164">
        <f>IF(DIGITAR!E34="","",DIGITAR!E34)</f>
        <v>20</v>
      </c>
      <c r="F33" s="502">
        <f>DIGITAR!J34</f>
        <v>70</v>
      </c>
      <c r="G33" s="502">
        <f>DIGITAR!K34</f>
        <v>70</v>
      </c>
      <c r="H33" s="502">
        <f>DIGITAR!L34</f>
        <v>70</v>
      </c>
      <c r="I33" s="502" t="str">
        <f>DIGITAR!M34</f>
        <v>Preço estável</v>
      </c>
      <c r="J33" s="502">
        <f>DIGITAR!N34</f>
        <v>70</v>
      </c>
    </row>
    <row r="34" spans="1:10" ht="15.75" thickBot="1">
      <c r="A34" s="71">
        <f>IF(COUNTIF(F34,"&gt;0")&gt;0,COUNTIF(A$2:A33,"&gt;0")+1,"")</f>
        <v>23</v>
      </c>
      <c r="B34" s="164" t="str">
        <f>IF(DIGITAR!B35="","",DIGITAR!B35)</f>
        <v>ARROZ</v>
      </c>
      <c r="C34" s="164" t="str">
        <f>IF(DIGITAR!C35="","",DIGITAR!C35)</f>
        <v/>
      </c>
      <c r="D34" s="164" t="str">
        <f>IF(DIGITAR!D35="","",DIGITAR!D35)</f>
        <v>Sc</v>
      </c>
      <c r="E34" s="164">
        <f>IF(DIGITAR!E35="","",DIGITAR!E35)</f>
        <v>30</v>
      </c>
      <c r="F34" s="502">
        <f>DIGITAR!J35</f>
        <v>150</v>
      </c>
      <c r="G34" s="502">
        <f>DIGITAR!K35</f>
        <v>150</v>
      </c>
      <c r="H34" s="502">
        <f>DIGITAR!L35</f>
        <v>150</v>
      </c>
      <c r="I34" s="502" t="str">
        <f>DIGITAR!M35</f>
        <v>Preço estável</v>
      </c>
      <c r="J34" s="502">
        <f>DIGITAR!N35</f>
        <v>150</v>
      </c>
    </row>
    <row r="35" spans="1:10" ht="15.75" thickBot="1">
      <c r="A35" s="71" t="str">
        <f>IF(COUNTIF(F35,"&gt;0")&gt;0,COUNTIF(A$2:A34,"&gt;0")+1,"")</f>
        <v/>
      </c>
      <c r="B35" s="164" t="str">
        <f>IF(DIGITAR!B36="","",DIGITAR!B36)</f>
        <v>FAVA</v>
      </c>
      <c r="C35" s="164" t="str">
        <f>IF(DIGITAR!C36="","",DIGITAR!C36)</f>
        <v/>
      </c>
      <c r="D35" s="164" t="str">
        <f>IF(DIGITAR!D36="","",DIGITAR!D36)</f>
        <v>Kg</v>
      </c>
      <c r="E35" s="164">
        <f>IF(DIGITAR!E36="","",DIGITAR!E36)</f>
        <v>1</v>
      </c>
      <c r="F35" s="502" t="str">
        <f>DIGITAR!J36</f>
        <v/>
      </c>
      <c r="G35" s="502" t="str">
        <f>DIGITAR!K36</f>
        <v/>
      </c>
      <c r="H35" s="502" t="str">
        <f>DIGITAR!L36</f>
        <v/>
      </c>
      <c r="I35" s="502" t="str">
        <f>DIGITAR!M36</f>
        <v/>
      </c>
      <c r="J35" s="502" t="str">
        <f>DIGITAR!N36</f>
        <v/>
      </c>
    </row>
    <row r="36" spans="1:10" ht="15.75" thickBot="1">
      <c r="A36" s="71">
        <f>IF(COUNTIF(F36,"&gt;0")&gt;0,COUNTIF(A$2:A35,"&gt;0")+1,"")</f>
        <v>24</v>
      </c>
      <c r="B36" s="164" t="str">
        <f>IF(DIGITAR!B37="","",DIGITAR!B37)</f>
        <v>FÉCULA MANDIOCA</v>
      </c>
      <c r="C36" s="164" t="str">
        <f>IF(DIGITAR!C37="","",DIGITAR!C37)</f>
        <v/>
      </c>
      <c r="D36" s="164" t="str">
        <f>IF(DIGITAR!D37="","",DIGITAR!D37)</f>
        <v>Sc</v>
      </c>
      <c r="E36" s="164">
        <f>IF(DIGITAR!E37="","",DIGITAR!E37)</f>
        <v>25</v>
      </c>
      <c r="F36" s="502">
        <f>DIGITAR!J37</f>
        <v>110</v>
      </c>
      <c r="G36" s="502">
        <f>DIGITAR!K37</f>
        <v>110</v>
      </c>
      <c r="H36" s="502">
        <f>DIGITAR!L37</f>
        <v>110</v>
      </c>
      <c r="I36" s="502" t="str">
        <f>DIGITAR!M37</f>
        <v>Preço estável</v>
      </c>
      <c r="J36" s="502">
        <f>DIGITAR!N37</f>
        <v>110</v>
      </c>
    </row>
    <row r="37" spans="1:10" ht="15.75" thickBot="1">
      <c r="A37" s="71" t="str">
        <f>IF(COUNTIF(F37,"&gt;0")&gt;0,COUNTIF(A$2:A35,"&gt;0")+1,"")</f>
        <v/>
      </c>
      <c r="B37" s="164" t="str">
        <f>IF(DIGITAR!B38="","",DIGITAR!B38)</f>
        <v>FEIJÃO DE CORDA</v>
      </c>
      <c r="C37" s="164" t="str">
        <f>IF(DIGITAR!C38="","",DIGITAR!C38)</f>
        <v/>
      </c>
      <c r="D37" s="164" t="str">
        <f>IF(DIGITAR!D38="","",DIGITAR!D38)</f>
        <v>Kg</v>
      </c>
      <c r="E37" s="164">
        <f>IF(DIGITAR!E38="","",DIGITAR!E38)</f>
        <v>1</v>
      </c>
      <c r="F37" s="502" t="str">
        <f>DIGITAR!J38</f>
        <v/>
      </c>
      <c r="G37" s="502" t="str">
        <f>DIGITAR!K38</f>
        <v/>
      </c>
      <c r="H37" s="502" t="str">
        <f>DIGITAR!L38</f>
        <v/>
      </c>
      <c r="I37" s="502" t="str">
        <f>DIGITAR!M38</f>
        <v/>
      </c>
      <c r="J37" s="502" t="str">
        <f>DIGITAR!N38</f>
        <v/>
      </c>
    </row>
    <row r="38" spans="1:10" ht="15.75" thickBot="1">
      <c r="A38" s="71">
        <f>IF(COUNTIF(F38,"&gt;0")&gt;0,COUNTIF(A$2:A37,"&gt;0")+1,"")</f>
        <v>25</v>
      </c>
      <c r="B38" s="164" t="str">
        <f>IF(DIGITAR!B39="","",DIGITAR!B39)</f>
        <v>FEIJÃO CARIOCA</v>
      </c>
      <c r="C38" s="164" t="str">
        <f>IF(DIGITAR!C39="","",DIGITAR!C39)</f>
        <v/>
      </c>
      <c r="D38" s="164" t="str">
        <f>IF(DIGITAR!D39="","",DIGITAR!D39)</f>
        <v>Sc</v>
      </c>
      <c r="E38" s="164">
        <f>IF(DIGITAR!E39="","",DIGITAR!E39)</f>
        <v>30</v>
      </c>
      <c r="F38" s="502">
        <f>DIGITAR!J39</f>
        <v>200</v>
      </c>
      <c r="G38" s="502">
        <f>DIGITAR!K39</f>
        <v>200</v>
      </c>
      <c r="H38" s="502">
        <f>DIGITAR!L39</f>
        <v>200</v>
      </c>
      <c r="I38" s="502" t="str">
        <f>DIGITAR!M39</f>
        <v>Preço estável</v>
      </c>
      <c r="J38" s="502">
        <f>DIGITAR!N39</f>
        <v>200</v>
      </c>
    </row>
    <row r="39" spans="1:10" ht="15.75" thickBot="1">
      <c r="A39" s="71" t="str">
        <f>IF(COUNTIF(F39,"&gt;0")&gt;0,COUNTIF(A$2:A38,"&gt;0")+1,"")</f>
        <v/>
      </c>
      <c r="B39" s="164" t="str">
        <f>IF(DIGITAR!B40="","",DIGITAR!B40)</f>
        <v>FEIJÃO CARIOCA</v>
      </c>
      <c r="C39" s="164" t="str">
        <f>IF(DIGITAR!C40="","",DIGITAR!C40)</f>
        <v/>
      </c>
      <c r="D39" s="164" t="str">
        <f>IF(DIGITAR!D40="","",DIGITAR!D40)</f>
        <v>Kg</v>
      </c>
      <c r="E39" s="164">
        <f>IF(DIGITAR!E40="","",DIGITAR!E40)</f>
        <v>1</v>
      </c>
      <c r="F39" s="502" t="str">
        <f>DIGITAR!J40</f>
        <v/>
      </c>
      <c r="G39" s="502" t="str">
        <f>DIGITAR!K40</f>
        <v/>
      </c>
      <c r="H39" s="502" t="str">
        <f>DIGITAR!L40</f>
        <v/>
      </c>
      <c r="I39" s="502" t="str">
        <f>DIGITAR!M40</f>
        <v/>
      </c>
      <c r="J39" s="502" t="str">
        <f>DIGITAR!N40</f>
        <v/>
      </c>
    </row>
    <row r="40" spans="1:10" ht="15.75" thickBot="1">
      <c r="A40" s="71">
        <f>IF(COUNTIF(F40,"&gt;0")&gt;0,COUNTIF(A$2:A39,"&gt;0")+1,"")</f>
        <v>26</v>
      </c>
      <c r="B40" s="164" t="str">
        <f>IF(DIGITAR!B41="","",DIGITAR!B41)</f>
        <v>FEIJÃO PRETO</v>
      </c>
      <c r="C40" s="164" t="str">
        <f>IF(DIGITAR!C41="","",DIGITAR!C41)</f>
        <v/>
      </c>
      <c r="D40" s="164" t="str">
        <f>IF(DIGITAR!D41="","",DIGITAR!D41)</f>
        <v>Sc</v>
      </c>
      <c r="E40" s="164">
        <f>IF(DIGITAR!E41="","",DIGITAR!E41)</f>
        <v>30</v>
      </c>
      <c r="F40" s="502">
        <f>DIGITAR!J41</f>
        <v>170</v>
      </c>
      <c r="G40" s="502">
        <f>DIGITAR!K41</f>
        <v>170</v>
      </c>
      <c r="H40" s="502">
        <f>DIGITAR!L41</f>
        <v>170</v>
      </c>
      <c r="I40" s="502" t="str">
        <f>DIGITAR!M41</f>
        <v>Preço estável</v>
      </c>
      <c r="J40" s="502">
        <f>DIGITAR!N41</f>
        <v>170</v>
      </c>
    </row>
    <row r="41" spans="1:10" ht="15.75" thickBot="1">
      <c r="A41" s="71" t="str">
        <f>IF(COUNTIF(F41,"&gt;0")&gt;0,COUNTIF(A$2:A40,"&gt;0")+1,"")</f>
        <v/>
      </c>
      <c r="B41" s="164" t="str">
        <f>IF(DIGITAR!B42="","",DIGITAR!B42)</f>
        <v>FEIJÃO PRETO</v>
      </c>
      <c r="C41" s="164" t="str">
        <f>IF(DIGITAR!C42="","",DIGITAR!C42)</f>
        <v/>
      </c>
      <c r="D41" s="164" t="str">
        <f>IF(DIGITAR!D42="","",DIGITAR!D42)</f>
        <v>Kg</v>
      </c>
      <c r="E41" s="164">
        <f>IF(DIGITAR!E42="","",DIGITAR!E42)</f>
        <v>1</v>
      </c>
      <c r="F41" s="502" t="str">
        <f>DIGITAR!J42</f>
        <v/>
      </c>
      <c r="G41" s="502" t="str">
        <f>DIGITAR!K42</f>
        <v/>
      </c>
      <c r="H41" s="502" t="str">
        <f>DIGITAR!L42</f>
        <v/>
      </c>
      <c r="I41" s="502" t="str">
        <f>DIGITAR!M42</f>
        <v/>
      </c>
      <c r="J41" s="502" t="str">
        <f>DIGITAR!N42</f>
        <v/>
      </c>
    </row>
    <row r="42" spans="1:10" ht="15.75" thickBot="1">
      <c r="A42" s="71">
        <f>IF(COUNTIF(F42,"&gt;0")&gt;0,COUNTIF(A$2:A41,"&gt;0")+1,"")</f>
        <v>27</v>
      </c>
      <c r="B42" s="164" t="str">
        <f>IF(DIGITAR!B43="","",DIGITAR!B43)</f>
        <v>FARINHA MANDIOCA</v>
      </c>
      <c r="C42" s="164" t="str">
        <f>IF(DIGITAR!C43="","",DIGITAR!C43)</f>
        <v>Fina</v>
      </c>
      <c r="D42" s="164" t="str">
        <f>IF(DIGITAR!D43="","",DIGITAR!D43)</f>
        <v>Sc</v>
      </c>
      <c r="E42" s="164">
        <f>IF(DIGITAR!E43="","",DIGITAR!E43)</f>
        <v>25</v>
      </c>
      <c r="F42" s="502">
        <f>DIGITAR!J43</f>
        <v>112</v>
      </c>
      <c r="G42" s="502">
        <f>DIGITAR!K43</f>
        <v>112</v>
      </c>
      <c r="H42" s="502">
        <f>DIGITAR!L43</f>
        <v>112</v>
      </c>
      <c r="I42" s="502" t="str">
        <f>DIGITAR!M43</f>
        <v>Preço estável</v>
      </c>
      <c r="J42" s="502">
        <f>DIGITAR!N43</f>
        <v>112</v>
      </c>
    </row>
    <row r="43" spans="1:10" ht="15.75" thickBot="1">
      <c r="A43" s="71" t="str">
        <f>IF(COUNTIF(F43,"&gt;0")&gt;0,COUNTIF(A$2:A42,"&gt;0")+1,"")</f>
        <v/>
      </c>
      <c r="B43" s="164" t="str">
        <f>IF(DIGITAR!B44="","",DIGITAR!B44)</f>
        <v>FARINHA MANDIOCA</v>
      </c>
      <c r="C43" s="164" t="str">
        <f>IF(DIGITAR!C44="","",DIGITAR!C44)</f>
        <v/>
      </c>
      <c r="D43" s="164" t="str">
        <f>IF(DIGITAR!D44="","",DIGITAR!D44)</f>
        <v>Kg</v>
      </c>
      <c r="E43" s="164">
        <f>IF(DIGITAR!E44="","",DIGITAR!E44)</f>
        <v>1</v>
      </c>
      <c r="F43" s="502" t="str">
        <f>DIGITAR!J44</f>
        <v/>
      </c>
      <c r="G43" s="502" t="str">
        <f>DIGITAR!K44</f>
        <v/>
      </c>
      <c r="H43" s="502" t="str">
        <f>DIGITAR!L44</f>
        <v/>
      </c>
      <c r="I43" s="502" t="str">
        <f>DIGITAR!M44</f>
        <v/>
      </c>
      <c r="J43" s="502" t="str">
        <f>DIGITAR!N44</f>
        <v/>
      </c>
    </row>
    <row r="44" spans="1:10" ht="15.75" thickBot="1">
      <c r="A44" s="71">
        <f>IF(COUNTIF(F44,"&gt;0")&gt;0,COUNTIF(A$2:A43,"&gt;0")+1,"")</f>
        <v>28</v>
      </c>
      <c r="B44" s="164" t="str">
        <f>IF(DIGITAR!B45="","",DIGITAR!B45)</f>
        <v>FARINHA MANDIOCA</v>
      </c>
      <c r="C44" s="164" t="str">
        <f>IF(DIGITAR!C45="","",DIGITAR!C45)</f>
        <v>Grossa</v>
      </c>
      <c r="D44" s="164" t="str">
        <f>IF(DIGITAR!D45="","",DIGITAR!D45)</f>
        <v>Sc</v>
      </c>
      <c r="E44" s="164">
        <f>IF(DIGITAR!E45="","",DIGITAR!E45)</f>
        <v>20</v>
      </c>
      <c r="F44" s="502">
        <f>DIGITAR!J45</f>
        <v>90</v>
      </c>
      <c r="G44" s="502">
        <f>DIGITAR!K45</f>
        <v>90</v>
      </c>
      <c r="H44" s="502">
        <f>DIGITAR!L45</f>
        <v>90</v>
      </c>
      <c r="I44" s="502" t="str">
        <f>DIGITAR!M45</f>
        <v>Preço estável</v>
      </c>
      <c r="J44" s="502">
        <f>DIGITAR!N45</f>
        <v>90</v>
      </c>
    </row>
    <row r="45" spans="1:10" ht="15.75" thickBot="1">
      <c r="A45" s="71" t="str">
        <f>IF(COUNTIF(F45,"&gt;0")&gt;0,COUNTIF(A$2:A44,"&gt;0")+1,"")</f>
        <v/>
      </c>
      <c r="B45" s="164" t="str">
        <f>IF(DIGITAR!B46="","",DIGITAR!B46)</f>
        <v>FARINHA MANDIOCA</v>
      </c>
      <c r="C45" s="164" t="str">
        <f>IF(DIGITAR!C46="","",DIGITAR!C46)</f>
        <v/>
      </c>
      <c r="D45" s="164" t="str">
        <f>IF(DIGITAR!D46="","",DIGITAR!D46)</f>
        <v>Kg</v>
      </c>
      <c r="E45" s="164">
        <f>IF(DIGITAR!E46="","",DIGITAR!E46)</f>
        <v>1</v>
      </c>
      <c r="F45" s="502" t="str">
        <f>DIGITAR!J46</f>
        <v/>
      </c>
      <c r="G45" s="502" t="str">
        <f>DIGITAR!K46</f>
        <v/>
      </c>
      <c r="H45" s="502" t="str">
        <f>DIGITAR!L46</f>
        <v/>
      </c>
      <c r="I45" s="502" t="str">
        <f>DIGITAR!M46</f>
        <v/>
      </c>
      <c r="J45" s="502" t="str">
        <f>DIGITAR!N46</f>
        <v/>
      </c>
    </row>
    <row r="46" spans="1:10" ht="15.75" thickBot="1">
      <c r="A46" s="71">
        <f>IF(COUNTIF(F46,"&gt;0")&gt;0,COUNTIF(A$2:A45,"&gt;0")+1,"")</f>
        <v>29</v>
      </c>
      <c r="B46" s="164" t="str">
        <f>IF(DIGITAR!B47="","",DIGITAR!B47)</f>
        <v xml:space="preserve">OVO VERMELHO JUMBO </v>
      </c>
      <c r="C46" s="164">
        <f>IF(DIGITAR!C47="","",DIGITAR!C47)</f>
        <v>30</v>
      </c>
      <c r="D46" s="164" t="str">
        <f>IF(DIGITAR!D47="","",DIGITAR!D47)</f>
        <v>Dz</v>
      </c>
      <c r="E46" s="164">
        <f>IF(DIGITAR!E47="","",DIGITAR!E47)</f>
        <v>30</v>
      </c>
      <c r="F46" s="502">
        <f>DIGITAR!J47</f>
        <v>200</v>
      </c>
      <c r="G46" s="502">
        <f>DIGITAR!K47</f>
        <v>216</v>
      </c>
      <c r="H46" s="502">
        <f>DIGITAR!L47</f>
        <v>200</v>
      </c>
      <c r="I46" s="502" t="str">
        <f>DIGITAR!M47</f>
        <v>Preço em baixa</v>
      </c>
      <c r="J46" s="502">
        <f>DIGITAR!N47</f>
        <v>210</v>
      </c>
    </row>
    <row r="47" spans="1:10" ht="15.75" thickBot="1">
      <c r="A47" s="71">
        <f>IF(COUNTIF(F47,"&gt;0")&gt;0,COUNTIF(A$2:A46,"&gt;0")+1,"")</f>
        <v>30</v>
      </c>
      <c r="B47" s="164" t="str">
        <f>IF(DIGITAR!B48="","",DIGITAR!B48)</f>
        <v xml:space="preserve">OVO VERMELHO EXTRA </v>
      </c>
      <c r="C47" s="164">
        <f>IF(DIGITAR!C48="","",DIGITAR!C48)</f>
        <v>30</v>
      </c>
      <c r="D47" s="164" t="str">
        <f>IF(DIGITAR!D48="","",DIGITAR!D48)</f>
        <v>Dz</v>
      </c>
      <c r="E47" s="164">
        <f>IF(DIGITAR!E48="","",DIGITAR!E48)</f>
        <v>30</v>
      </c>
      <c r="F47" s="502">
        <f>DIGITAR!J48</f>
        <v>170</v>
      </c>
      <c r="G47" s="502">
        <f>DIGITAR!K48</f>
        <v>196</v>
      </c>
      <c r="H47" s="502">
        <f>DIGITAR!L48</f>
        <v>170</v>
      </c>
      <c r="I47" s="502" t="str">
        <f>DIGITAR!M48</f>
        <v>Preço em baixa</v>
      </c>
      <c r="J47" s="502">
        <f>DIGITAR!N48</f>
        <v>180</v>
      </c>
    </row>
    <row r="48" spans="1:10" ht="15.75" hidden="1" thickBot="1">
      <c r="A48" s="71" t="str">
        <f>IF(COUNTIF(F48,"&gt;0")&gt;0,COUNTIF(A$2:A47,"&gt;0")+1,"")</f>
        <v/>
      </c>
      <c r="B48" s="164" t="str">
        <f>IF(DIGITAR!B49="","",DIGITAR!B49)</f>
        <v>OVO VERMELHO GRANDE</v>
      </c>
      <c r="C48" s="164">
        <f>IF(DIGITAR!C49="","",DIGITAR!C49)</f>
        <v>30</v>
      </c>
      <c r="D48" s="164" t="str">
        <f>IF(DIGITAR!D49="","",DIGITAR!D49)</f>
        <v>Dz</v>
      </c>
      <c r="E48" s="164">
        <f>IF(DIGITAR!E49="","",DIGITAR!E49)</f>
        <v>30</v>
      </c>
      <c r="F48" s="502" t="str">
        <f>DIGITAR!J49</f>
        <v/>
      </c>
      <c r="G48" s="502" t="str">
        <f>DIGITAR!K49</f>
        <v/>
      </c>
      <c r="H48" s="502" t="str">
        <f>DIGITAR!L49</f>
        <v/>
      </c>
      <c r="I48" s="502" t="str">
        <f>DIGITAR!M49</f>
        <v/>
      </c>
      <c r="J48" s="502" t="str">
        <f>DIGITAR!N49</f>
        <v/>
      </c>
    </row>
    <row r="49" spans="1:10" ht="15.75" hidden="1" thickBot="1">
      <c r="A49" s="71" t="str">
        <f>IF(COUNTIF(F49,"&gt;0")&gt;0,COUNTIF(A$2:A48,"&gt;0")+1,"")</f>
        <v/>
      </c>
      <c r="B49" s="164" t="str">
        <f>IF(DIGITAR!B50="","",DIGITAR!B50)</f>
        <v>OVO VERMELHO MÉDIO</v>
      </c>
      <c r="C49" s="164">
        <f>IF(DIGITAR!C50="","",DIGITAR!C50)</f>
        <v>30</v>
      </c>
      <c r="D49" s="164" t="str">
        <f>IF(DIGITAR!D50="","",DIGITAR!D50)</f>
        <v>Dz</v>
      </c>
      <c r="E49" s="164">
        <f>IF(DIGITAR!E50="","",DIGITAR!E50)</f>
        <v>30</v>
      </c>
      <c r="F49" s="502" t="str">
        <f>DIGITAR!J50</f>
        <v/>
      </c>
      <c r="G49" s="502" t="str">
        <f>DIGITAR!K50</f>
        <v/>
      </c>
      <c r="H49" s="502" t="str">
        <f>DIGITAR!L50</f>
        <v/>
      </c>
      <c r="I49" s="502" t="str">
        <f>DIGITAR!M50</f>
        <v/>
      </c>
      <c r="J49" s="502" t="str">
        <f>DIGITAR!N50</f>
        <v/>
      </c>
    </row>
    <row r="50" spans="1:10" ht="15.75" hidden="1" thickBot="1">
      <c r="A50" s="71" t="str">
        <f>IF(COUNTIF(F50,"&gt;0")&gt;0,COUNTIF(A$2:A49,"&gt;0")+1,"")</f>
        <v/>
      </c>
      <c r="B50" s="164" t="str">
        <f>IF(DIGITAR!B51="","",DIGITAR!B51)</f>
        <v>OVO VERMELHO PEQUENO</v>
      </c>
      <c r="C50" s="164">
        <f>IF(DIGITAR!C51="","",DIGITAR!C51)</f>
        <v>30</v>
      </c>
      <c r="D50" s="164" t="str">
        <f>IF(DIGITAR!D51="","",DIGITAR!D51)</f>
        <v>Dz</v>
      </c>
      <c r="E50" s="164">
        <f>IF(DIGITAR!E51="","",DIGITAR!E51)</f>
        <v>30</v>
      </c>
      <c r="F50" s="502" t="str">
        <f>DIGITAR!J51</f>
        <v/>
      </c>
      <c r="G50" s="502" t="str">
        <f>DIGITAR!K51</f>
        <v/>
      </c>
      <c r="H50" s="502" t="str">
        <f>DIGITAR!L51</f>
        <v/>
      </c>
      <c r="I50" s="502" t="str">
        <f>DIGITAR!M51</f>
        <v/>
      </c>
      <c r="J50" s="502" t="str">
        <f>DIGITAR!N51</f>
        <v/>
      </c>
    </row>
    <row r="51" spans="1:10" ht="15.75" thickBot="1">
      <c r="A51" s="71">
        <f>IF(COUNTIF(F51,"&gt;0")&gt;0,COUNTIF(A$2:A50,"&gt;0")+1,"")</f>
        <v>31</v>
      </c>
      <c r="B51" s="164" t="str">
        <f>IF(DIGITAR!B52="","",DIGITAR!B52)</f>
        <v xml:space="preserve">OVO BRANCO JUMBO  </v>
      </c>
      <c r="C51" s="164">
        <f>IF(DIGITAR!C52="","",DIGITAR!C52)</f>
        <v>30</v>
      </c>
      <c r="D51" s="164" t="str">
        <f>IF(DIGITAR!D52="","",DIGITAR!D52)</f>
        <v>Dz</v>
      </c>
      <c r="E51" s="164">
        <f>IF(DIGITAR!E52="","",DIGITAR!E52)</f>
        <v>30</v>
      </c>
      <c r="F51" s="502">
        <f>DIGITAR!J52</f>
        <v>186</v>
      </c>
      <c r="G51" s="502">
        <f>DIGITAR!K52</f>
        <v>190</v>
      </c>
      <c r="H51" s="502">
        <f>DIGITAR!L52</f>
        <v>186</v>
      </c>
      <c r="I51" s="502" t="str">
        <f>DIGITAR!M52</f>
        <v>Preço em baixa</v>
      </c>
      <c r="J51" s="502">
        <f>DIGITAR!N52</f>
        <v>200</v>
      </c>
    </row>
    <row r="52" spans="1:10" ht="15.75" thickBot="1">
      <c r="A52" s="71">
        <f>IF(COUNTIF(F52,"&gt;0")&gt;0,COUNTIF(A$2:A51,"&gt;0")+1,"")</f>
        <v>32</v>
      </c>
      <c r="B52" s="164" t="str">
        <f>IF(DIGITAR!B53="","",DIGITAR!B53)</f>
        <v>OVO BRANCO EXTRA</v>
      </c>
      <c r="C52" s="164">
        <f>IF(DIGITAR!C53="","",DIGITAR!C53)</f>
        <v>30</v>
      </c>
      <c r="D52" s="164" t="str">
        <f>IF(DIGITAR!D53="","",DIGITAR!D53)</f>
        <v>Dz</v>
      </c>
      <c r="E52" s="164">
        <f>IF(DIGITAR!E53="","",DIGITAR!E53)</f>
        <v>30</v>
      </c>
      <c r="F52" s="502">
        <f>DIGITAR!J53</f>
        <v>156</v>
      </c>
      <c r="G52" s="502">
        <f>DIGITAR!K53</f>
        <v>160</v>
      </c>
      <c r="H52" s="502">
        <f>DIGITAR!L53</f>
        <v>156</v>
      </c>
      <c r="I52" s="502" t="str">
        <f>DIGITAR!M53</f>
        <v>Preço em baixa</v>
      </c>
      <c r="J52" s="502">
        <f>DIGITAR!N53</f>
        <v>166</v>
      </c>
    </row>
    <row r="53" spans="1:10" ht="15.75" thickBot="1">
      <c r="A53" s="71">
        <f>IF(COUNTIF(F53,"&gt;0")&gt;0,COUNTIF(A$2:A52,"&gt;0")+1,"")</f>
        <v>33</v>
      </c>
      <c r="B53" s="164" t="str">
        <f>IF(DIGITAR!B54="","",DIGITAR!B54)</f>
        <v xml:space="preserve">OVO BRANCO GRANDE </v>
      </c>
      <c r="C53" s="164">
        <f>IF(DIGITAR!C54="","",DIGITAR!C54)</f>
        <v>30</v>
      </c>
      <c r="D53" s="164" t="str">
        <f>IF(DIGITAR!D54="","",DIGITAR!D54)</f>
        <v>Dz</v>
      </c>
      <c r="E53" s="164">
        <f>IF(DIGITAR!E54="","",DIGITAR!E54)</f>
        <v>30</v>
      </c>
      <c r="F53" s="502">
        <f>DIGITAR!J54</f>
        <v>155</v>
      </c>
      <c r="G53" s="502">
        <f>DIGITAR!K54</f>
        <v>155</v>
      </c>
      <c r="H53" s="502">
        <f>DIGITAR!L54</f>
        <v>155</v>
      </c>
      <c r="I53" s="502" t="str">
        <f>DIGITAR!M54</f>
        <v>Preço em baixa</v>
      </c>
      <c r="J53" s="502">
        <f>DIGITAR!N54</f>
        <v>160</v>
      </c>
    </row>
    <row r="54" spans="1:10" ht="15.75" thickBot="1">
      <c r="A54" s="71">
        <f>IF(COUNTIF(F54,"&gt;0")&gt;0,COUNTIF(A$2:A53,"&gt;0")+1,"")</f>
        <v>34</v>
      </c>
      <c r="B54" s="164" t="str">
        <f>IF(DIGITAR!B55="","",DIGITAR!B55)</f>
        <v>OVO BRANCO MÉDIO</v>
      </c>
      <c r="C54" s="164">
        <f>IF(DIGITAR!C55="","",DIGITAR!C55)</f>
        <v>30</v>
      </c>
      <c r="D54" s="164" t="str">
        <f>IF(DIGITAR!D55="","",DIGITAR!D55)</f>
        <v>Dz</v>
      </c>
      <c r="E54" s="164">
        <f>IF(DIGITAR!E55="","",DIGITAR!E55)</f>
        <v>30</v>
      </c>
      <c r="F54" s="502">
        <f>DIGITAR!J55</f>
        <v>150</v>
      </c>
      <c r="G54" s="502">
        <f>DIGITAR!K55</f>
        <v>150</v>
      </c>
      <c r="H54" s="502">
        <f>DIGITAR!L55</f>
        <v>150</v>
      </c>
      <c r="I54" s="502" t="str">
        <f>DIGITAR!M55</f>
        <v>Preço em baixa</v>
      </c>
      <c r="J54" s="502">
        <f>DIGITAR!N55</f>
        <v>155</v>
      </c>
    </row>
    <row r="55" spans="1:10" ht="15.75" thickBot="1">
      <c r="A55" s="71">
        <f>IF(COUNTIF(F55,"&gt;0")&gt;0,COUNTIF(A$2:A54,"&gt;0")+1,"")</f>
        <v>35</v>
      </c>
      <c r="B55" s="164" t="str">
        <f>IF(DIGITAR!B56="","",DIGITAR!B56)</f>
        <v>OVO CAIPIRA</v>
      </c>
      <c r="C55" s="164">
        <f>IF(DIGITAR!C56="","",DIGITAR!C56)</f>
        <v>15</v>
      </c>
      <c r="D55" s="164" t="str">
        <f>IF(DIGITAR!D56="","",DIGITAR!D56)</f>
        <v>Dz</v>
      </c>
      <c r="E55" s="164">
        <f>IF(DIGITAR!E56="","",DIGITAR!E56)</f>
        <v>15</v>
      </c>
      <c r="F55" s="502">
        <f>DIGITAR!J56</f>
        <v>162</v>
      </c>
      <c r="G55" s="502">
        <f>DIGITAR!K56</f>
        <v>162</v>
      </c>
      <c r="H55" s="502">
        <f>DIGITAR!L56</f>
        <v>162</v>
      </c>
      <c r="I55" s="502" t="str">
        <f>DIGITAR!M56</f>
        <v>Preço estável</v>
      </c>
      <c r="J55" s="502">
        <f>DIGITAR!N56</f>
        <v>162</v>
      </c>
    </row>
    <row r="56" spans="1:10" ht="15.75" thickBot="1">
      <c r="A56" s="71" t="str">
        <f>IF(COUNTIF(F56,"&gt;0")&gt;0,COUNTIF(A$2:A55,"&gt;0")+1,"")</f>
        <v/>
      </c>
      <c r="B56" s="164" t="str">
        <f>IF(DIGITAR!B57="","",DIGITAR!B57)</f>
        <v>OVOS ORGÂNICOS</v>
      </c>
      <c r="C56" s="164" t="str">
        <f>IF(DIGITAR!C57="","",DIGITAR!C57)</f>
        <v/>
      </c>
      <c r="D56" s="164" t="str">
        <f>IF(DIGITAR!D57="","",DIGITAR!D57)</f>
        <v/>
      </c>
      <c r="E56" s="164" t="str">
        <f>IF(DIGITAR!E57="","",DIGITAR!E57)</f>
        <v/>
      </c>
      <c r="F56" s="502" t="str">
        <f>DIGITAR!J57</f>
        <v/>
      </c>
      <c r="G56" s="502" t="str">
        <f>DIGITAR!K57</f>
        <v/>
      </c>
      <c r="H56" s="502" t="str">
        <f>DIGITAR!L57</f>
        <v/>
      </c>
      <c r="I56" s="502" t="str">
        <f>DIGITAR!M57</f>
        <v/>
      </c>
      <c r="J56" s="502" t="str">
        <f>DIGITAR!N57</f>
        <v/>
      </c>
    </row>
    <row r="57" spans="1:10" ht="15.75" thickBot="1">
      <c r="A57" s="71" t="str">
        <f>IF(COUNTIF(F57,"&gt;0")&gt;0,COUNTIF(A$2:A56,"&gt;0")+1,"")</f>
        <v/>
      </c>
      <c r="B57" s="164" t="str">
        <f>IF(DIGITAR!B58="","",DIGITAR!B58)</f>
        <v>OVOS PUFA</v>
      </c>
      <c r="C57" s="164" t="str">
        <f>IF(DIGITAR!C58="","",DIGITAR!C58)</f>
        <v/>
      </c>
      <c r="D57" s="164" t="str">
        <f>IF(DIGITAR!D58="","",DIGITAR!D58)</f>
        <v/>
      </c>
      <c r="E57" s="164" t="str">
        <f>IF(DIGITAR!E58="","",DIGITAR!E58)</f>
        <v/>
      </c>
      <c r="F57" s="502" t="str">
        <f>DIGITAR!J58</f>
        <v/>
      </c>
      <c r="G57" s="502" t="str">
        <f>DIGITAR!K58</f>
        <v/>
      </c>
      <c r="H57" s="502" t="str">
        <f>DIGITAR!L58</f>
        <v/>
      </c>
      <c r="I57" s="502" t="str">
        <f>DIGITAR!M58</f>
        <v/>
      </c>
      <c r="J57" s="502" t="str">
        <f>DIGITAR!N58</f>
        <v/>
      </c>
    </row>
    <row r="58" spans="1:10" ht="15.75" thickBot="1">
      <c r="A58" s="71">
        <f>IF(COUNTIF(F58,"&gt;0")&gt;0,COUNTIF(A$2:A57,"&gt;0")+1,"")</f>
        <v>36</v>
      </c>
      <c r="B58" s="164" t="str">
        <f>IF(DIGITAR!B59="","",DIGITAR!B59)</f>
        <v>OVO CODORNA</v>
      </c>
      <c r="C58" s="164">
        <f>IF(DIGITAR!C59="","",DIGITAR!C59)</f>
        <v>50</v>
      </c>
      <c r="D58" s="164" t="str">
        <f>IF(DIGITAR!D59="","",DIGITAR!D59)</f>
        <v>Dz</v>
      </c>
      <c r="E58" s="164">
        <f>IF(DIGITAR!E59="","",DIGITAR!E59)</f>
        <v>50</v>
      </c>
      <c r="F58" s="502">
        <f>DIGITAR!J59</f>
        <v>130</v>
      </c>
      <c r="G58" s="502">
        <f>DIGITAR!K59</f>
        <v>130</v>
      </c>
      <c r="H58" s="502">
        <f>DIGITAR!L59</f>
        <v>130</v>
      </c>
      <c r="I58" s="502" t="str">
        <f>DIGITAR!M59</f>
        <v>Preço estável</v>
      </c>
      <c r="J58" s="502">
        <f>DIGITAR!N59</f>
        <v>130</v>
      </c>
    </row>
    <row r="59" spans="1:10" ht="16.5" thickBot="1">
      <c r="A59" s="71" t="str">
        <f>IF(COUNTIF(F59,"&gt;0")&gt;0,COUNTIF(A$2:A58,"&gt;0")+1,"")</f>
        <v/>
      </c>
      <c r="B59" s="164" t="str">
        <f>IF(DIGITAR!B60="","",DIGITAR!B60)</f>
        <v/>
      </c>
      <c r="C59" s="164" t="str">
        <f>IF(DIGITAR!C60="","",DIGITAR!C60)</f>
        <v/>
      </c>
      <c r="D59" s="164" t="str">
        <f>IF(DIGITAR!D60="","",DIGITAR!D60)</f>
        <v/>
      </c>
      <c r="E59" s="164" t="str">
        <f>IF(DIGITAR!E60="","",DIGITAR!E60)</f>
        <v/>
      </c>
      <c r="F59" s="72"/>
      <c r="G59" s="72"/>
      <c r="H59" s="72"/>
      <c r="I59" s="73" t="str">
        <f t="shared" ref="I59:I77" si="0">IF(H59="","",IF(J59="","",IF(H59&gt;J59,"Preço em alta",IF(H59&lt;J59,"Preço em baixa","Preço estável"))))</f>
        <v/>
      </c>
      <c r="J59" s="72"/>
    </row>
    <row r="60" spans="1:10" ht="16.5" thickBot="1">
      <c r="A60" s="71" t="str">
        <f>IF(COUNTIF(F60,"&gt;0")&gt;0,COUNTIF(A$2:A59,"&gt;0")+1,"")</f>
        <v/>
      </c>
      <c r="B60" s="164" t="str">
        <f>IF(DIGITAR!B61="","",DIGITAR!B61)</f>
        <v/>
      </c>
      <c r="C60" s="164" t="str">
        <f>IF(DIGITAR!C61="","",DIGITAR!C61)</f>
        <v/>
      </c>
      <c r="D60" s="164" t="str">
        <f>IF(DIGITAR!D61="","",DIGITAR!D61)</f>
        <v/>
      </c>
      <c r="E60" s="164" t="str">
        <f>IF(DIGITAR!E61="","",DIGITAR!E61)</f>
        <v/>
      </c>
      <c r="F60" s="72"/>
      <c r="G60" s="72"/>
      <c r="H60" s="72"/>
      <c r="I60" s="73" t="str">
        <f t="shared" si="0"/>
        <v/>
      </c>
      <c r="J60" s="72"/>
    </row>
    <row r="61" spans="1:10" ht="16.5" thickBot="1">
      <c r="A61" s="71" t="str">
        <f>IF(COUNTIF(F61,"&gt;0")&gt;0,COUNTIF(A$2:A60,"&gt;0")+1,"")</f>
        <v/>
      </c>
      <c r="B61" s="164" t="str">
        <f>IF(DIGITAR!B62="","",DIGITAR!B62)</f>
        <v/>
      </c>
      <c r="C61" s="164" t="str">
        <f>IF(DIGITAR!C62="","",DIGITAR!C62)</f>
        <v/>
      </c>
      <c r="D61" s="164" t="str">
        <f>IF(DIGITAR!D62="","",DIGITAR!D62)</f>
        <v/>
      </c>
      <c r="E61" s="164" t="str">
        <f>IF(DIGITAR!E62="","",DIGITAR!E62)</f>
        <v/>
      </c>
      <c r="F61" s="72"/>
      <c r="G61" s="72"/>
      <c r="H61" s="72"/>
      <c r="I61" s="73" t="str">
        <f t="shared" si="0"/>
        <v/>
      </c>
      <c r="J61" s="72"/>
    </row>
    <row r="62" spans="1:10" ht="16.5" thickBot="1">
      <c r="A62" s="71" t="str">
        <f>IF(COUNTIF(F62,"&gt;0")&gt;0,COUNTIF(A$2:A61,"&gt;0")+1,"")</f>
        <v/>
      </c>
      <c r="B62" s="164" t="str">
        <f>IF(DIGITAR!B63="","",DIGITAR!B63)</f>
        <v/>
      </c>
      <c r="C62" s="164" t="str">
        <f>IF(DIGITAR!C63="","",DIGITAR!C63)</f>
        <v/>
      </c>
      <c r="D62" s="164" t="str">
        <f>IF(DIGITAR!D63="","",DIGITAR!D63)</f>
        <v/>
      </c>
      <c r="E62" s="164" t="str">
        <f>IF(DIGITAR!E63="","",DIGITAR!E63)</f>
        <v/>
      </c>
      <c r="F62" s="72"/>
      <c r="G62" s="72"/>
      <c r="H62" s="72"/>
      <c r="I62" s="73" t="str">
        <f t="shared" si="0"/>
        <v/>
      </c>
      <c r="J62" s="72"/>
    </row>
    <row r="63" spans="1:10" ht="16.5" thickBot="1">
      <c r="A63" s="71" t="str">
        <f>IF(COUNTIF(F63,"&gt;0")&gt;0,COUNTIF(A$2:A62,"&gt;0")+1,"")</f>
        <v/>
      </c>
      <c r="B63" s="164" t="str">
        <f>IF(DIGITAR!B64="","",DIGITAR!B64)</f>
        <v/>
      </c>
      <c r="C63" s="164" t="str">
        <f>IF(DIGITAR!C64="","",DIGITAR!C64)</f>
        <v/>
      </c>
      <c r="D63" s="164" t="str">
        <f>IF(DIGITAR!D64="","",DIGITAR!D64)</f>
        <v/>
      </c>
      <c r="E63" s="164" t="str">
        <f>IF(DIGITAR!E64="","",DIGITAR!E64)</f>
        <v/>
      </c>
      <c r="F63" s="72"/>
      <c r="G63" s="72"/>
      <c r="H63" s="72"/>
      <c r="I63" s="73" t="str">
        <f t="shared" si="0"/>
        <v/>
      </c>
      <c r="J63" s="72"/>
    </row>
    <row r="64" spans="1:10" ht="16.5" thickBot="1">
      <c r="A64" s="71" t="str">
        <f>IF(COUNTIF(F64,"&gt;0")&gt;0,COUNTIF(A$2:A63,"&gt;0")+1,"")</f>
        <v/>
      </c>
      <c r="B64" s="164" t="str">
        <f>IF(DIGITAR!B65="","",DIGITAR!B65)</f>
        <v/>
      </c>
      <c r="C64" s="164" t="str">
        <f>IF(DIGITAR!C65="","",DIGITAR!C65)</f>
        <v/>
      </c>
      <c r="D64" s="164" t="str">
        <f>IF(DIGITAR!D65="","",DIGITAR!D65)</f>
        <v/>
      </c>
      <c r="E64" s="164" t="str">
        <f>IF(DIGITAR!E65="","",DIGITAR!E65)</f>
        <v/>
      </c>
      <c r="F64" s="72"/>
      <c r="G64" s="72"/>
      <c r="H64" s="72"/>
      <c r="I64" s="73" t="str">
        <f t="shared" si="0"/>
        <v/>
      </c>
      <c r="J64" s="72"/>
    </row>
    <row r="65" spans="1:10" ht="16.5" thickBot="1">
      <c r="A65" s="71" t="str">
        <f>IF(COUNTIF(F65,"&gt;0")&gt;0,COUNTIF(A$2:A64,"&gt;0")+1,"")</f>
        <v/>
      </c>
      <c r="B65" s="164" t="str">
        <f>IF(DIGITAR!B66="","",DIGITAR!B66)</f>
        <v/>
      </c>
      <c r="C65" s="164" t="str">
        <f>IF(DIGITAR!C66="","",DIGITAR!C66)</f>
        <v/>
      </c>
      <c r="D65" s="164" t="str">
        <f>IF(DIGITAR!D66="","",DIGITAR!D66)</f>
        <v/>
      </c>
      <c r="E65" s="164" t="str">
        <f>IF(DIGITAR!E66="","",DIGITAR!E66)</f>
        <v/>
      </c>
      <c r="F65" s="72"/>
      <c r="G65" s="72"/>
      <c r="H65" s="72"/>
      <c r="I65" s="73" t="str">
        <f t="shared" si="0"/>
        <v/>
      </c>
      <c r="J65" s="72"/>
    </row>
    <row r="66" spans="1:10" ht="16.5" thickBot="1">
      <c r="A66" s="71" t="str">
        <f>IF(COUNTIF(F66,"&gt;0")&gt;0,COUNTIF(A$2:A65,"&gt;0")+1,"")</f>
        <v/>
      </c>
      <c r="B66" s="164" t="str">
        <f>IF(DIGITAR!B67="","",DIGITAR!B67)</f>
        <v/>
      </c>
      <c r="C66" s="164" t="str">
        <f>IF(DIGITAR!C67="","",DIGITAR!C67)</f>
        <v/>
      </c>
      <c r="D66" s="164" t="str">
        <f>IF(DIGITAR!D67="","",DIGITAR!D67)</f>
        <v/>
      </c>
      <c r="E66" s="164" t="str">
        <f>IF(DIGITAR!E67="","",DIGITAR!E67)</f>
        <v/>
      </c>
      <c r="F66" s="72"/>
      <c r="G66" s="72"/>
      <c r="H66" s="72"/>
      <c r="I66" s="73" t="str">
        <f t="shared" si="0"/>
        <v/>
      </c>
      <c r="J66" s="72"/>
    </row>
    <row r="67" spans="1:10" ht="16.5" thickBot="1">
      <c r="A67" s="71" t="str">
        <f>IF(COUNTIF(F67,"&gt;0")&gt;0,COUNTIF(A$2:A66,"&gt;0")+1,"")</f>
        <v/>
      </c>
      <c r="B67" s="164" t="str">
        <f>IF(DIGITAR!B68="","",DIGITAR!B68)</f>
        <v/>
      </c>
      <c r="C67" s="164" t="str">
        <f>IF(DIGITAR!C68="","",DIGITAR!C68)</f>
        <v/>
      </c>
      <c r="D67" s="164" t="str">
        <f>IF(DIGITAR!D68="","",DIGITAR!D68)</f>
        <v/>
      </c>
      <c r="E67" s="164" t="str">
        <f>IF(DIGITAR!E68="","",DIGITAR!E68)</f>
        <v/>
      </c>
      <c r="F67" s="72"/>
      <c r="G67" s="72"/>
      <c r="H67" s="72"/>
      <c r="I67" s="73" t="str">
        <f t="shared" si="0"/>
        <v/>
      </c>
      <c r="J67" s="72"/>
    </row>
    <row r="68" spans="1:10" ht="16.5" thickBot="1">
      <c r="A68" s="71" t="str">
        <f>IF(COUNTIF(F68,"&gt;0")&gt;0,COUNTIF(A$2:A67,"&gt;0")+1,"")</f>
        <v/>
      </c>
      <c r="B68" s="164" t="str">
        <f>IF(DIGITAR!B69="","",DIGITAR!B69)</f>
        <v/>
      </c>
      <c r="C68" s="164" t="str">
        <f>IF(DIGITAR!C69="","",DIGITAR!C69)</f>
        <v/>
      </c>
      <c r="D68" s="164" t="str">
        <f>IF(DIGITAR!D69="","",DIGITAR!D69)</f>
        <v/>
      </c>
      <c r="E68" s="164" t="str">
        <f>IF(DIGITAR!E69="","",DIGITAR!E69)</f>
        <v/>
      </c>
      <c r="F68" s="72"/>
      <c r="G68" s="72"/>
      <c r="H68" s="72"/>
      <c r="I68" s="73" t="str">
        <f t="shared" si="0"/>
        <v/>
      </c>
      <c r="J68" s="72"/>
    </row>
    <row r="69" spans="1:10" ht="16.5" thickBot="1">
      <c r="A69" s="71" t="str">
        <f>IF(COUNTIF(F69,"&gt;0")&gt;0,COUNTIF(A$2:A68,"&gt;0")+1,"")</f>
        <v/>
      </c>
      <c r="B69" s="164" t="str">
        <f>IF(DIGITAR!B70="","",DIGITAR!B70)</f>
        <v/>
      </c>
      <c r="C69" s="164" t="str">
        <f>IF(DIGITAR!C70="","",DIGITAR!C70)</f>
        <v/>
      </c>
      <c r="D69" s="164" t="str">
        <f>IF(DIGITAR!D70="","",DIGITAR!D70)</f>
        <v/>
      </c>
      <c r="E69" s="164" t="str">
        <f>IF(DIGITAR!E70="","",DIGITAR!E70)</f>
        <v/>
      </c>
      <c r="F69" s="72"/>
      <c r="G69" s="72"/>
      <c r="H69" s="72"/>
      <c r="I69" s="73" t="str">
        <f t="shared" si="0"/>
        <v/>
      </c>
      <c r="J69" s="72"/>
    </row>
    <row r="70" spans="1:10" ht="16.5" thickBot="1">
      <c r="A70" s="71" t="str">
        <f>IF(COUNTIF(F70,"&gt;0")&gt;0,COUNTIF(A$2:A69,"&gt;0")+1,"")</f>
        <v/>
      </c>
      <c r="B70" s="164" t="str">
        <f>IF(DIGITAR!B71="","",DIGITAR!B71)</f>
        <v/>
      </c>
      <c r="C70" s="164" t="str">
        <f>IF(DIGITAR!C71="","",DIGITAR!C71)</f>
        <v/>
      </c>
      <c r="D70" s="164" t="str">
        <f>IF(DIGITAR!D71="","",DIGITAR!D71)</f>
        <v/>
      </c>
      <c r="E70" s="164" t="str">
        <f>IF(DIGITAR!E71="","",DIGITAR!E71)</f>
        <v/>
      </c>
      <c r="F70" s="72"/>
      <c r="G70" s="72"/>
      <c r="H70" s="72"/>
      <c r="I70" s="73" t="str">
        <f t="shared" si="0"/>
        <v/>
      </c>
      <c r="J70" s="72"/>
    </row>
    <row r="71" spans="1:10" ht="16.5" thickBot="1">
      <c r="A71" s="71" t="str">
        <f>IF(COUNTIF(F71,"&gt;0")&gt;0,COUNTIF(A$2:A70,"&gt;0")+1,"")</f>
        <v/>
      </c>
      <c r="B71" s="164" t="str">
        <f>IF(DIGITAR!B72="","",DIGITAR!B72)</f>
        <v/>
      </c>
      <c r="C71" s="164" t="str">
        <f>IF(DIGITAR!C72="","",DIGITAR!C72)</f>
        <v/>
      </c>
      <c r="D71" s="164" t="str">
        <f>IF(DIGITAR!D72="","",DIGITAR!D72)</f>
        <v/>
      </c>
      <c r="E71" s="164" t="str">
        <f>IF(DIGITAR!E72="","",DIGITAR!E72)</f>
        <v/>
      </c>
      <c r="F71" s="72"/>
      <c r="G71" s="72"/>
      <c r="H71" s="72"/>
      <c r="I71" s="73" t="str">
        <f t="shared" si="0"/>
        <v/>
      </c>
      <c r="J71" s="72"/>
    </row>
    <row r="72" spans="1:10" ht="16.5" thickBot="1">
      <c r="A72" s="71" t="str">
        <f>IF(COUNTIF(F72,"&gt;0")&gt;0,COUNTIF(A$2:A71,"&gt;0")+1,"")</f>
        <v/>
      </c>
      <c r="B72" s="164" t="str">
        <f>IF(DIGITAR!B73="","",DIGITAR!B73)</f>
        <v/>
      </c>
      <c r="C72" s="164" t="str">
        <f>IF(DIGITAR!C73="","",DIGITAR!C73)</f>
        <v/>
      </c>
      <c r="D72" s="164" t="str">
        <f>IF(DIGITAR!D73="","",DIGITAR!D73)</f>
        <v/>
      </c>
      <c r="E72" s="164" t="str">
        <f>IF(DIGITAR!E73="","",DIGITAR!E73)</f>
        <v/>
      </c>
      <c r="F72" s="72"/>
      <c r="G72" s="72"/>
      <c r="H72" s="72"/>
      <c r="I72" s="73" t="str">
        <f t="shared" si="0"/>
        <v/>
      </c>
      <c r="J72" s="72"/>
    </row>
    <row r="73" spans="1:10" ht="16.5" thickBot="1">
      <c r="A73" s="71" t="str">
        <f>IF(COUNTIF(F73,"&gt;0")&gt;0,COUNTIF(A$2:A72,"&gt;0")+1,"")</f>
        <v/>
      </c>
      <c r="B73" s="164" t="str">
        <f>IF(DIGITAR!B74="","",DIGITAR!B74)</f>
        <v/>
      </c>
      <c r="C73" s="164" t="str">
        <f>IF(DIGITAR!C74="","",DIGITAR!C74)</f>
        <v/>
      </c>
      <c r="D73" s="164" t="str">
        <f>IF(DIGITAR!D74="","",DIGITAR!D74)</f>
        <v/>
      </c>
      <c r="E73" s="164" t="str">
        <f>IF(DIGITAR!E74="","",DIGITAR!E74)</f>
        <v/>
      </c>
      <c r="F73" s="72"/>
      <c r="G73" s="72"/>
      <c r="H73" s="72"/>
      <c r="I73" s="73" t="str">
        <f t="shared" si="0"/>
        <v/>
      </c>
      <c r="J73" s="72"/>
    </row>
    <row r="74" spans="1:10" ht="16.5" thickBot="1">
      <c r="B74" s="164" t="str">
        <f>IF(DIGITAR!B75="","",DIGITAR!B75)</f>
        <v/>
      </c>
      <c r="C74" s="164" t="str">
        <f>IF(DIGITAR!C75="","",DIGITAR!C75)</f>
        <v/>
      </c>
      <c r="D74" s="164" t="str">
        <f>IF(DIGITAR!D75="","",DIGITAR!D75)</f>
        <v/>
      </c>
      <c r="E74" s="164" t="str">
        <f>IF(DIGITAR!E75="","",DIGITAR!E75)</f>
        <v/>
      </c>
      <c r="F74" s="72"/>
      <c r="G74" s="72"/>
      <c r="H74" s="72"/>
      <c r="I74" s="73" t="str">
        <f t="shared" si="0"/>
        <v/>
      </c>
      <c r="J74" s="72"/>
    </row>
    <row r="75" spans="1:10" ht="16.5" thickBot="1">
      <c r="B75" s="164" t="str">
        <f>IF(DIGITAR!B76="","",DIGITAR!B76)</f>
        <v/>
      </c>
      <c r="C75" s="164" t="str">
        <f>IF(DIGITAR!C76="","",DIGITAR!C76)</f>
        <v/>
      </c>
      <c r="D75" s="164" t="str">
        <f>IF(DIGITAR!D76="","",DIGITAR!D76)</f>
        <v/>
      </c>
      <c r="E75" s="164" t="str">
        <f>IF(DIGITAR!E76="","",DIGITAR!E76)</f>
        <v/>
      </c>
      <c r="F75" s="72"/>
      <c r="G75" s="72"/>
      <c r="H75" s="72"/>
      <c r="I75" s="73" t="str">
        <f t="shared" si="0"/>
        <v/>
      </c>
      <c r="J75" s="72"/>
    </row>
    <row r="76" spans="1:10" ht="16.5" thickBot="1">
      <c r="B76" s="164" t="str">
        <f>IF(DIGITAR!B77="","",DIGITAR!B77)</f>
        <v/>
      </c>
      <c r="C76" s="164" t="str">
        <f>IF(DIGITAR!C77="","",DIGITAR!C77)</f>
        <v/>
      </c>
      <c r="D76" s="164" t="str">
        <f>IF(DIGITAR!D77="","",DIGITAR!D77)</f>
        <v/>
      </c>
      <c r="E76" s="164" t="str">
        <f>IF(DIGITAR!E77="","",DIGITAR!E77)</f>
        <v/>
      </c>
      <c r="F76" s="72"/>
      <c r="G76" s="72"/>
      <c r="H76" s="72"/>
      <c r="I76" s="73" t="str">
        <f t="shared" si="0"/>
        <v/>
      </c>
      <c r="J76" s="72"/>
    </row>
    <row r="77" spans="1:10" ht="16.5" thickBot="1">
      <c r="B77" s="164" t="str">
        <f>IF(DIGITAR!B78="","",DIGITAR!B78)</f>
        <v/>
      </c>
      <c r="C77" s="164" t="str">
        <f>IF(DIGITAR!C78="","",DIGITAR!C78)</f>
        <v/>
      </c>
      <c r="D77" s="164" t="str">
        <f>IF(DIGITAR!D78="","",DIGITAR!D78)</f>
        <v/>
      </c>
      <c r="E77" s="164" t="str">
        <f>IF(DIGITAR!E78="","",DIGITAR!E78)</f>
        <v/>
      </c>
      <c r="F77" s="72"/>
      <c r="G77" s="72"/>
      <c r="H77" s="72"/>
      <c r="I77" s="73" t="str">
        <f t="shared" si="0"/>
        <v/>
      </c>
      <c r="J77" s="72"/>
    </row>
  </sheetData>
  <conditionalFormatting sqref="B2:J58 B59:H77 J59:J77">
    <cfRule type="expression" dxfId="9" priority="7">
      <formula>MOD(ROW(),2)=0</formula>
    </cfRule>
  </conditionalFormatting>
  <conditionalFormatting sqref="I59:I77">
    <cfRule type="cellIs" dxfId="8" priority="1" stopIfTrue="1" operator="equal">
      <formula>"Preço estável"</formula>
    </cfRule>
    <cfRule type="cellIs" dxfId="7" priority="2" stopIfTrue="1" operator="equal">
      <formula>"Preço em alta"</formula>
    </cfRule>
    <cfRule type="cellIs" dxfId="6" priority="3" stopIfTrue="1" operator="equal">
      <formula>"Preço em 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topLeftCell="A40" zoomScale="172" zoomScaleNormal="172" workbookViewId="0">
      <selection activeCell="G59" sqref="G59"/>
    </sheetView>
  </sheetViews>
  <sheetFormatPr defaultRowHeight="12.75"/>
  <cols>
    <col min="1" max="1" width="9.140625" style="194"/>
    <col min="2" max="2" width="24.85546875" style="17" bestFit="1" customWidth="1"/>
    <col min="3" max="3" width="9.28515625" style="17" bestFit="1" customWidth="1"/>
    <col min="4" max="4" width="5.85546875" style="16" bestFit="1" customWidth="1"/>
    <col min="5" max="5" width="5.7109375" style="16" bestFit="1" customWidth="1"/>
    <col min="6" max="6" width="13.140625" style="21" customWidth="1"/>
    <col min="7" max="8" width="6.28515625" style="21" customWidth="1"/>
    <col min="9" max="9" width="5.5703125" style="21" customWidth="1"/>
    <col min="10" max="10" width="9.85546875" style="16" bestFit="1" customWidth="1"/>
    <col min="11" max="11" width="10.42578125" style="16" bestFit="1" customWidth="1"/>
    <col min="12" max="12" width="10.140625" style="16" bestFit="1" customWidth="1"/>
    <col min="13" max="13" width="12.28515625" style="16" bestFit="1" customWidth="1"/>
    <col min="14" max="14" width="10.140625" style="16" bestFit="1" customWidth="1"/>
    <col min="15" max="16384" width="9.140625" style="16"/>
  </cols>
  <sheetData>
    <row r="1" spans="1:14" ht="19.5" thickBot="1">
      <c r="B1" s="18"/>
      <c r="C1" s="22"/>
      <c r="D1" s="20"/>
      <c r="E1" s="19"/>
      <c r="J1" s="496" t="s">
        <v>2</v>
      </c>
      <c r="K1" s="496" t="s">
        <v>3</v>
      </c>
      <c r="L1" s="496" t="s">
        <v>0</v>
      </c>
      <c r="M1" s="27" t="s">
        <v>4</v>
      </c>
      <c r="N1" s="26" t="s">
        <v>0</v>
      </c>
    </row>
    <row r="2" spans="1:14" ht="16.5" thickTop="1" thickBot="1">
      <c r="B2" s="88" t="s">
        <v>41</v>
      </c>
      <c r="C2" s="89" t="s">
        <v>42</v>
      </c>
      <c r="D2" s="90" t="s">
        <v>53</v>
      </c>
      <c r="E2" s="91" t="s">
        <v>50</v>
      </c>
      <c r="F2" s="23" t="s">
        <v>115</v>
      </c>
      <c r="G2" s="503" t="s">
        <v>116</v>
      </c>
      <c r="H2" s="24"/>
      <c r="I2" s="24"/>
      <c r="J2" s="497" t="s">
        <v>2</v>
      </c>
      <c r="K2" s="498" t="s">
        <v>3</v>
      </c>
      <c r="L2" s="498" t="s">
        <v>0</v>
      </c>
      <c r="M2" s="28" t="s">
        <v>4</v>
      </c>
      <c r="N2" s="25" t="s">
        <v>0</v>
      </c>
    </row>
    <row r="3" spans="1:14">
      <c r="A3" s="195" t="str">
        <f>IF(COUNTIF(J3,"&gt;0")&gt;0,1,"")</f>
        <v/>
      </c>
      <c r="B3" s="92" t="s">
        <v>46</v>
      </c>
      <c r="C3" s="93" t="s">
        <v>5</v>
      </c>
      <c r="D3" s="94" t="s">
        <v>51</v>
      </c>
      <c r="E3" s="95">
        <v>10</v>
      </c>
      <c r="F3" s="31"/>
      <c r="G3" s="32"/>
      <c r="H3" s="33"/>
      <c r="I3" s="33"/>
      <c r="J3" s="499" t="str">
        <f>IF(MIN(F3:I3)=0,"",MIN(F3:I3))</f>
        <v/>
      </c>
      <c r="K3" s="500" t="str">
        <f>IF(MAX(F3:I3)=0,"",MAX(F3:I3))</f>
        <v/>
      </c>
      <c r="L3" s="501" t="str">
        <f>IF(ISNA(MODE(F3:I3)),J3,MODE(F3:I3))</f>
        <v/>
      </c>
      <c r="M3" s="30" t="str">
        <f>IF(N3=0,"",IF(N3="",N3,IF(L3&gt;N3,"Preço em alta",IF(L3&lt;N3,"Preço em baixa","Preço estável"))))</f>
        <v/>
      </c>
      <c r="N3" s="29" t="s">
        <v>23</v>
      </c>
    </row>
    <row r="4" spans="1:14">
      <c r="A4" s="195" t="str">
        <f>IF(COUNTIF(J4,"&gt;0")&gt;0,COUNTIF(A$2:A3,"&gt;0")+1,"")</f>
        <v/>
      </c>
      <c r="B4" s="92" t="s">
        <v>48</v>
      </c>
      <c r="C4" s="96" t="s">
        <v>6</v>
      </c>
      <c r="D4" s="97" t="s">
        <v>51</v>
      </c>
      <c r="E4" s="98">
        <v>10</v>
      </c>
      <c r="F4" s="34"/>
      <c r="G4" s="35"/>
      <c r="H4" s="36"/>
      <c r="I4" s="36"/>
      <c r="J4" s="499" t="str">
        <f t="shared" ref="J4:J10" si="0">IF(MIN(F4:I4)=0,"",MIN(F4:I4))</f>
        <v/>
      </c>
      <c r="K4" s="500" t="str">
        <f t="shared" ref="K4:K10" si="1">IF(MAX(F4:I4)=0,"",MAX(F4:I4))</f>
        <v/>
      </c>
      <c r="L4" s="501" t="str">
        <f t="shared" ref="L4:L59" si="2">IF(ISNA(MODE(F4:I4)),J4,MODE(F4:I4))</f>
        <v/>
      </c>
      <c r="M4" s="30" t="str">
        <f t="shared" ref="M4:M59" si="3">IF(N4=0,"",IF(N4="",N4,IF(L4&gt;N4,"Preço em alta",IF(L4&lt;N4,"Preço em baixa","Preço estável"))))</f>
        <v/>
      </c>
      <c r="N4" s="29" t="s">
        <v>23</v>
      </c>
    </row>
    <row r="5" spans="1:14" ht="13.5" thickBot="1">
      <c r="A5" s="195" t="str">
        <f>IF(COUNTIF(J5,"&gt;0")&gt;0,COUNTIF(A$2:A4,"&gt;0")+1,"")</f>
        <v/>
      </c>
      <c r="B5" s="92" t="s">
        <v>46</v>
      </c>
      <c r="C5" s="99" t="s">
        <v>7</v>
      </c>
      <c r="D5" s="100" t="s">
        <v>51</v>
      </c>
      <c r="E5" s="101">
        <v>10</v>
      </c>
      <c r="F5" s="37"/>
      <c r="G5" s="38"/>
      <c r="H5" s="39"/>
      <c r="I5" s="39"/>
      <c r="J5" s="499" t="str">
        <f t="shared" si="0"/>
        <v/>
      </c>
      <c r="K5" s="500" t="str">
        <f t="shared" si="1"/>
        <v/>
      </c>
      <c r="L5" s="501" t="str">
        <f t="shared" si="2"/>
        <v/>
      </c>
      <c r="M5" s="64" t="str">
        <f t="shared" si="3"/>
        <v/>
      </c>
      <c r="N5" s="63" t="s">
        <v>23</v>
      </c>
    </row>
    <row r="6" spans="1:14">
      <c r="A6" s="195" t="str">
        <f>IF(COUNTIF(J6,"&gt;0")&gt;0,COUNTIF(A$2:A5,"&gt;0")+1,"")</f>
        <v/>
      </c>
      <c r="B6" s="102" t="s">
        <v>49</v>
      </c>
      <c r="C6" s="103" t="s">
        <v>5</v>
      </c>
      <c r="D6" s="104" t="s">
        <v>51</v>
      </c>
      <c r="E6" s="105">
        <v>10</v>
      </c>
      <c r="F6" s="40"/>
      <c r="G6" s="41"/>
      <c r="H6" s="42"/>
      <c r="I6" s="42"/>
      <c r="J6" s="499" t="str">
        <f t="shared" si="0"/>
        <v/>
      </c>
      <c r="K6" s="500" t="str">
        <f t="shared" si="1"/>
        <v/>
      </c>
      <c r="L6" s="501" t="str">
        <f t="shared" si="2"/>
        <v/>
      </c>
      <c r="M6" s="67" t="str">
        <f t="shared" si="3"/>
        <v/>
      </c>
      <c r="N6" s="66" t="s">
        <v>23</v>
      </c>
    </row>
    <row r="7" spans="1:14">
      <c r="A7" s="195" t="str">
        <f>IF(COUNTIF(J7,"&gt;0")&gt;0,COUNTIF(A$2:A6,"&gt;0")+1,"")</f>
        <v/>
      </c>
      <c r="B7" s="106" t="s">
        <v>49</v>
      </c>
      <c r="C7" s="96" t="s">
        <v>6</v>
      </c>
      <c r="D7" s="97" t="s">
        <v>51</v>
      </c>
      <c r="E7" s="98">
        <v>10</v>
      </c>
      <c r="F7" s="34"/>
      <c r="G7" s="35"/>
      <c r="H7" s="36"/>
      <c r="I7" s="36"/>
      <c r="J7" s="499" t="str">
        <f t="shared" si="0"/>
        <v/>
      </c>
      <c r="K7" s="500" t="str">
        <f t="shared" si="1"/>
        <v/>
      </c>
      <c r="L7" s="501" t="str">
        <f t="shared" si="2"/>
        <v/>
      </c>
      <c r="M7" s="30" t="str">
        <f t="shared" si="3"/>
        <v/>
      </c>
      <c r="N7" s="29" t="s">
        <v>23</v>
      </c>
    </row>
    <row r="8" spans="1:14" ht="13.5" thickBot="1">
      <c r="A8" s="195" t="str">
        <f>IF(COUNTIF(J8,"&gt;0")&gt;0,COUNTIF(A$2:A7,"&gt;0")+1,"")</f>
        <v/>
      </c>
      <c r="B8" s="107" t="s">
        <v>49</v>
      </c>
      <c r="C8" s="108" t="s">
        <v>7</v>
      </c>
      <c r="D8" s="109" t="s">
        <v>51</v>
      </c>
      <c r="E8" s="110">
        <v>10</v>
      </c>
      <c r="F8" s="43"/>
      <c r="G8" s="44"/>
      <c r="H8" s="45"/>
      <c r="I8" s="45"/>
      <c r="J8" s="499" t="str">
        <f t="shared" si="0"/>
        <v/>
      </c>
      <c r="K8" s="500" t="str">
        <f t="shared" si="1"/>
        <v/>
      </c>
      <c r="L8" s="501" t="str">
        <f t="shared" si="2"/>
        <v/>
      </c>
      <c r="M8" s="69" t="str">
        <f t="shared" si="3"/>
        <v/>
      </c>
      <c r="N8" s="68" t="s">
        <v>23</v>
      </c>
    </row>
    <row r="9" spans="1:14" ht="13.5" thickBot="1">
      <c r="A9" s="195" t="str">
        <f>IF(COUNTIF(J9,"&gt;0")&gt;0,COUNTIF(A$2:A8,"&gt;0")+1,"")</f>
        <v/>
      </c>
      <c r="B9" s="92" t="s">
        <v>107</v>
      </c>
      <c r="C9" s="111"/>
      <c r="D9" s="112" t="s">
        <v>51</v>
      </c>
      <c r="E9" s="113">
        <v>10</v>
      </c>
      <c r="F9" s="46"/>
      <c r="G9" s="47"/>
      <c r="H9" s="48"/>
      <c r="I9" s="48"/>
      <c r="J9" s="499" t="str">
        <f t="shared" si="0"/>
        <v/>
      </c>
      <c r="K9" s="500" t="str">
        <f t="shared" si="1"/>
        <v/>
      </c>
      <c r="L9" s="501" t="str">
        <f t="shared" si="2"/>
        <v/>
      </c>
      <c r="M9" s="64" t="str">
        <f t="shared" si="3"/>
        <v/>
      </c>
      <c r="N9" s="70" t="s">
        <v>23</v>
      </c>
    </row>
    <row r="10" spans="1:14">
      <c r="A10" s="195">
        <f>IF(COUNTIF(J10,"&gt;0")&gt;0,COUNTIF(A$2:A9,"&gt;0")+1,"")</f>
        <v>1</v>
      </c>
      <c r="B10" s="114" t="s">
        <v>8</v>
      </c>
      <c r="C10" s="103" t="s">
        <v>40</v>
      </c>
      <c r="D10" s="104" t="s">
        <v>51</v>
      </c>
      <c r="E10" s="105">
        <v>10</v>
      </c>
      <c r="F10" s="40">
        <v>250</v>
      </c>
      <c r="G10" s="41">
        <v>250</v>
      </c>
      <c r="H10" s="42"/>
      <c r="I10" s="42"/>
      <c r="J10" s="499">
        <f t="shared" si="0"/>
        <v>250</v>
      </c>
      <c r="K10" s="500">
        <f t="shared" si="1"/>
        <v>250</v>
      </c>
      <c r="L10" s="501">
        <f t="shared" si="2"/>
        <v>250</v>
      </c>
      <c r="M10" s="67" t="str">
        <f t="shared" si="3"/>
        <v>Preço estável</v>
      </c>
      <c r="N10" s="66">
        <v>250</v>
      </c>
    </row>
    <row r="11" spans="1:14">
      <c r="A11" s="195">
        <f>IF(COUNTIF(J11,"&gt;0")&gt;0,COUNTIF(A$2:A10,"&gt;0")+1,"")</f>
        <v>2</v>
      </c>
      <c r="B11" s="115" t="s">
        <v>8</v>
      </c>
      <c r="C11" s="96" t="s">
        <v>5</v>
      </c>
      <c r="D11" s="97" t="s">
        <v>51</v>
      </c>
      <c r="E11" s="98">
        <v>10</v>
      </c>
      <c r="F11" s="34">
        <v>200</v>
      </c>
      <c r="G11" s="35">
        <v>200</v>
      </c>
      <c r="H11" s="36"/>
      <c r="I11" s="36"/>
      <c r="J11" s="499">
        <f t="shared" ref="J11:J59" si="4">IF(MIN(F11:I11)=0,"",MIN(F11:I11))</f>
        <v>200</v>
      </c>
      <c r="K11" s="500">
        <f t="shared" ref="K11:K59" si="5">IF(MAX(F11:I11)=0,"",MAX(F11:I11))</f>
        <v>200</v>
      </c>
      <c r="L11" s="501">
        <f t="shared" si="2"/>
        <v>200</v>
      </c>
      <c r="M11" s="30" t="str">
        <f t="shared" si="3"/>
        <v>Preço estável</v>
      </c>
      <c r="N11" s="29">
        <v>200</v>
      </c>
    </row>
    <row r="12" spans="1:14">
      <c r="A12" s="195">
        <f>IF(COUNTIF(J12,"&gt;0")&gt;0,COUNTIF(A$2:A11,"&gt;0")+1,"")</f>
        <v>3</v>
      </c>
      <c r="B12" s="115" t="s">
        <v>8</v>
      </c>
      <c r="C12" s="96" t="s">
        <v>6</v>
      </c>
      <c r="D12" s="97" t="s">
        <v>51</v>
      </c>
      <c r="E12" s="98">
        <v>10</v>
      </c>
      <c r="F12" s="34">
        <v>190</v>
      </c>
      <c r="G12" s="35">
        <v>170</v>
      </c>
      <c r="H12" s="36"/>
      <c r="I12" s="36"/>
      <c r="J12" s="499">
        <f t="shared" si="4"/>
        <v>170</v>
      </c>
      <c r="K12" s="500">
        <f t="shared" si="5"/>
        <v>190</v>
      </c>
      <c r="L12" s="501">
        <f t="shared" si="2"/>
        <v>170</v>
      </c>
      <c r="M12" s="30" t="str">
        <f t="shared" si="3"/>
        <v>Preço estável</v>
      </c>
      <c r="N12" s="29">
        <v>170</v>
      </c>
    </row>
    <row r="13" spans="1:14">
      <c r="A13" s="195">
        <f>IF(COUNTIF(J13,"&gt;0")&gt;0,COUNTIF(A$2:A12,"&gt;0")+1,"")</f>
        <v>4</v>
      </c>
      <c r="B13" s="469" t="s">
        <v>8</v>
      </c>
      <c r="C13" s="99" t="s">
        <v>7</v>
      </c>
      <c r="D13" s="100" t="s">
        <v>51</v>
      </c>
      <c r="E13" s="101">
        <v>10</v>
      </c>
      <c r="F13" s="37">
        <v>180</v>
      </c>
      <c r="G13" s="38">
        <v>150</v>
      </c>
      <c r="H13" s="39"/>
      <c r="I13" s="39"/>
      <c r="J13" s="499">
        <f t="shared" si="4"/>
        <v>150</v>
      </c>
      <c r="K13" s="500">
        <f t="shared" si="5"/>
        <v>180</v>
      </c>
      <c r="L13" s="501">
        <f t="shared" si="2"/>
        <v>150</v>
      </c>
      <c r="M13" s="64" t="str">
        <f t="shared" si="3"/>
        <v>Preço estável</v>
      </c>
      <c r="N13" s="63">
        <v>150</v>
      </c>
    </row>
    <row r="14" spans="1:14" ht="13.5" thickBot="1">
      <c r="A14" s="195">
        <f>IF(COUNTIF(J14,"&gt;0")&gt;0,COUNTIF(A$2:A13,"&gt;0")+1,"")</f>
        <v>5</v>
      </c>
      <c r="B14" s="107" t="s">
        <v>8</v>
      </c>
      <c r="C14" s="108" t="s">
        <v>111</v>
      </c>
      <c r="D14" s="109" t="s">
        <v>51</v>
      </c>
      <c r="E14" s="110">
        <v>10</v>
      </c>
      <c r="F14" s="43"/>
      <c r="G14" s="44">
        <v>130</v>
      </c>
      <c r="H14" s="45"/>
      <c r="I14" s="45"/>
      <c r="J14" s="499">
        <f t="shared" si="4"/>
        <v>130</v>
      </c>
      <c r="K14" s="500">
        <f t="shared" si="5"/>
        <v>130</v>
      </c>
      <c r="L14" s="501">
        <f t="shared" si="2"/>
        <v>130</v>
      </c>
      <c r="M14" s="470" t="str">
        <f t="shared" ref="M14" si="6">IF(N14=0,"",IF(N14="",N14,IF(L14&gt;N14,"Preço em alta",IF(L14&lt;N14,"Preço em baixa","Preço estável"))))</f>
        <v>Preço em alta</v>
      </c>
      <c r="N14" s="68">
        <v>120</v>
      </c>
    </row>
    <row r="15" spans="1:14">
      <c r="A15" s="195">
        <f>IF(COUNTIF(J15,"&gt;0")&gt;0,COUNTIF(A$2:A14,"&gt;0")+1,"")</f>
        <v>6</v>
      </c>
      <c r="B15" s="116" t="s">
        <v>54</v>
      </c>
      <c r="C15" s="111"/>
      <c r="D15" s="112" t="s">
        <v>43</v>
      </c>
      <c r="E15" s="113">
        <v>1</v>
      </c>
      <c r="F15" s="31">
        <v>18</v>
      </c>
      <c r="G15" s="32">
        <v>17</v>
      </c>
      <c r="H15" s="33">
        <v>20</v>
      </c>
      <c r="I15" s="33"/>
      <c r="J15" s="499">
        <f t="shared" si="4"/>
        <v>17</v>
      </c>
      <c r="K15" s="500">
        <f t="shared" si="5"/>
        <v>20</v>
      </c>
      <c r="L15" s="501">
        <f t="shared" si="2"/>
        <v>17</v>
      </c>
      <c r="M15" s="30" t="str">
        <f t="shared" si="3"/>
        <v>Preço estável</v>
      </c>
      <c r="N15" s="65">
        <v>17</v>
      </c>
    </row>
    <row r="16" spans="1:14" ht="13.5" thickBot="1">
      <c r="A16" s="195">
        <f>IF(COUNTIF(J16,"&gt;0")&gt;0,COUNTIF(A$2:A15,"&gt;0")+1,"")</f>
        <v>7</v>
      </c>
      <c r="B16" s="117" t="s">
        <v>47</v>
      </c>
      <c r="C16" s="118"/>
      <c r="D16" s="119" t="s">
        <v>43</v>
      </c>
      <c r="E16" s="120">
        <v>3</v>
      </c>
      <c r="F16" s="200">
        <v>30</v>
      </c>
      <c r="G16" s="38"/>
      <c r="H16" s="39"/>
      <c r="I16" s="39"/>
      <c r="J16" s="499">
        <f t="shared" si="4"/>
        <v>30</v>
      </c>
      <c r="K16" s="500">
        <f t="shared" si="5"/>
        <v>30</v>
      </c>
      <c r="L16" s="501">
        <f t="shared" si="2"/>
        <v>30</v>
      </c>
      <c r="M16" s="30" t="str">
        <f t="shared" si="3"/>
        <v>Preço estável</v>
      </c>
      <c r="N16" s="29">
        <v>30</v>
      </c>
    </row>
    <row r="17" spans="1:14" ht="14.25" thickTop="1" thickBot="1">
      <c r="A17" s="195">
        <f>IF(COUNTIF(J17,"&gt;0")&gt;0,COUNTIF(A$2:A16,"&gt;0")+1,"")</f>
        <v>8</v>
      </c>
      <c r="B17" s="139" t="s">
        <v>9</v>
      </c>
      <c r="C17" s="140"/>
      <c r="D17" s="141" t="s">
        <v>43</v>
      </c>
      <c r="E17" s="142">
        <v>10</v>
      </c>
      <c r="F17" s="197">
        <v>90</v>
      </c>
      <c r="G17" s="57">
        <v>80</v>
      </c>
      <c r="H17" s="58"/>
      <c r="I17" s="58"/>
      <c r="J17" s="499">
        <f t="shared" si="4"/>
        <v>80</v>
      </c>
      <c r="K17" s="500">
        <f t="shared" si="5"/>
        <v>90</v>
      </c>
      <c r="L17" s="501">
        <f t="shared" si="2"/>
        <v>80</v>
      </c>
      <c r="M17" s="30" t="str">
        <f t="shared" si="3"/>
        <v>Preço estável</v>
      </c>
      <c r="N17" s="29">
        <v>80</v>
      </c>
    </row>
    <row r="18" spans="1:14" ht="14.25" thickTop="1" thickBot="1">
      <c r="A18" s="195">
        <f>IF(COUNTIF(J18,"&gt;0")&gt;0,COUNTIF(A$2:A17,"&gt;0")+1,"")</f>
        <v>9</v>
      </c>
      <c r="B18" s="107" t="s">
        <v>78</v>
      </c>
      <c r="C18" s="108" t="s">
        <v>11</v>
      </c>
      <c r="D18" s="109" t="s">
        <v>52</v>
      </c>
      <c r="E18" s="110">
        <v>25</v>
      </c>
      <c r="F18" s="37">
        <v>60</v>
      </c>
      <c r="G18" s="38">
        <v>70</v>
      </c>
      <c r="H18" s="39">
        <v>60</v>
      </c>
      <c r="I18" s="39"/>
      <c r="J18" s="499">
        <f t="shared" si="4"/>
        <v>60</v>
      </c>
      <c r="K18" s="500">
        <f t="shared" si="5"/>
        <v>70</v>
      </c>
      <c r="L18" s="501">
        <f t="shared" si="2"/>
        <v>60</v>
      </c>
      <c r="M18" s="30" t="str">
        <f t="shared" si="3"/>
        <v>Preço em alta</v>
      </c>
      <c r="N18" s="29">
        <v>55</v>
      </c>
    </row>
    <row r="19" spans="1:14" ht="13.5" thickBot="1">
      <c r="A19" s="195">
        <f>IF(COUNTIF(J19,"&gt;0")&gt;0,COUNTIF(A$2:A18,"&gt;0")+1,"")</f>
        <v>10</v>
      </c>
      <c r="B19" s="107" t="s">
        <v>78</v>
      </c>
      <c r="C19" s="108" t="s">
        <v>12</v>
      </c>
      <c r="D19" s="109" t="s">
        <v>52</v>
      </c>
      <c r="E19" s="110">
        <v>25</v>
      </c>
      <c r="F19" s="52">
        <v>60</v>
      </c>
      <c r="G19" s="53">
        <v>55</v>
      </c>
      <c r="H19" s="54"/>
      <c r="I19" s="54"/>
      <c r="J19" s="499">
        <f t="shared" si="4"/>
        <v>55</v>
      </c>
      <c r="K19" s="500">
        <f t="shared" si="5"/>
        <v>60</v>
      </c>
      <c r="L19" s="501">
        <f t="shared" si="2"/>
        <v>55</v>
      </c>
      <c r="M19" s="30" t="str">
        <f t="shared" si="3"/>
        <v>Preço em alta</v>
      </c>
      <c r="N19" s="29">
        <v>50</v>
      </c>
    </row>
    <row r="20" spans="1:14" ht="13.5" thickBot="1">
      <c r="A20" s="195">
        <f>IF(COUNTIF(J20,"&gt;0")&gt;0,COUNTIF(A$2:A19,"&gt;0")+1,"")</f>
        <v>11</v>
      </c>
      <c r="B20" s="107" t="s">
        <v>78</v>
      </c>
      <c r="C20" s="108" t="s">
        <v>13</v>
      </c>
      <c r="D20" s="109" t="s">
        <v>52</v>
      </c>
      <c r="E20" s="110">
        <v>25</v>
      </c>
      <c r="F20" s="52">
        <v>60</v>
      </c>
      <c r="G20" s="53">
        <v>60</v>
      </c>
      <c r="H20" s="54"/>
      <c r="I20" s="54"/>
      <c r="J20" s="499">
        <f t="shared" si="4"/>
        <v>60</v>
      </c>
      <c r="K20" s="500">
        <f t="shared" si="5"/>
        <v>60</v>
      </c>
      <c r="L20" s="501">
        <f t="shared" si="2"/>
        <v>60</v>
      </c>
      <c r="M20" s="30" t="str">
        <f t="shared" ref="M20" si="7">IF(N20=0,"",IF(N20="",N20,IF(L20&gt;N20,"Preço em alta",IF(L20&lt;N20,"Preço em baixa","Preço estável"))))</f>
        <v>Preço em alta</v>
      </c>
      <c r="N20" s="29">
        <v>50</v>
      </c>
    </row>
    <row r="21" spans="1:14" ht="13.5" thickBot="1">
      <c r="A21" s="195">
        <f>IF(COUNTIF(J21,"&gt;0")&gt;0,COUNTIF(A$2:A20,"&gt;0")+1,"")</f>
        <v>12</v>
      </c>
      <c r="B21" s="175" t="s">
        <v>79</v>
      </c>
      <c r="C21" s="173" t="s">
        <v>14</v>
      </c>
      <c r="D21" s="174" t="s">
        <v>52</v>
      </c>
      <c r="E21" s="176">
        <v>25</v>
      </c>
      <c r="F21" s="52">
        <v>90</v>
      </c>
      <c r="G21" s="53">
        <v>80</v>
      </c>
      <c r="H21" s="54"/>
      <c r="I21" s="54"/>
      <c r="J21" s="499">
        <f t="shared" si="4"/>
        <v>80</v>
      </c>
      <c r="K21" s="500">
        <f t="shared" si="5"/>
        <v>90</v>
      </c>
      <c r="L21" s="501">
        <f t="shared" si="2"/>
        <v>80</v>
      </c>
      <c r="M21" s="30" t="str">
        <f t="shared" si="3"/>
        <v>Preço estável</v>
      </c>
      <c r="N21" s="29">
        <v>80</v>
      </c>
    </row>
    <row r="22" spans="1:14" ht="13.5" thickBot="1">
      <c r="A22" s="195">
        <f>IF(COUNTIF(J22,"&gt;0")&gt;0,COUNTIF(A$2:A21,"&gt;0")+1,"")</f>
        <v>13</v>
      </c>
      <c r="B22" s="107" t="s">
        <v>79</v>
      </c>
      <c r="C22" s="108" t="s">
        <v>15</v>
      </c>
      <c r="D22" s="109" t="s">
        <v>52</v>
      </c>
      <c r="E22" s="110">
        <v>25</v>
      </c>
      <c r="F22" s="44">
        <v>35</v>
      </c>
      <c r="G22" s="44">
        <v>25</v>
      </c>
      <c r="H22" s="45"/>
      <c r="I22" s="45"/>
      <c r="J22" s="499">
        <f t="shared" si="4"/>
        <v>25</v>
      </c>
      <c r="K22" s="500">
        <f t="shared" si="5"/>
        <v>35</v>
      </c>
      <c r="L22" s="501">
        <f t="shared" si="2"/>
        <v>25</v>
      </c>
      <c r="M22" s="30" t="str">
        <f t="shared" ref="M22:M25" si="8">IF(N22=0,"",IF(N22="",N22,IF(L22&gt;N22,"Preço em alta",IF(L22&lt;N22,"Preço em baixa","Preço estável"))))</f>
        <v>Preço em baixa</v>
      </c>
      <c r="N22" s="29">
        <v>30</v>
      </c>
    </row>
    <row r="23" spans="1:14" ht="13.5" hidden="1" thickBot="1">
      <c r="A23" s="195" t="str">
        <f>IF(COUNTIF(J23,"&gt;0")&gt;0,COUNTIF(A$2:A22,"&gt;0")+1,"")</f>
        <v/>
      </c>
      <c r="B23" s="107" t="s">
        <v>79</v>
      </c>
      <c r="C23" s="118" t="s">
        <v>17</v>
      </c>
      <c r="D23" s="119" t="s">
        <v>52</v>
      </c>
      <c r="E23" s="120">
        <v>50</v>
      </c>
      <c r="F23" s="59"/>
      <c r="G23" s="60"/>
      <c r="H23" s="61"/>
      <c r="I23" s="61"/>
      <c r="J23" s="499" t="str">
        <f t="shared" si="4"/>
        <v/>
      </c>
      <c r="K23" s="500" t="str">
        <f t="shared" si="5"/>
        <v/>
      </c>
      <c r="L23" s="501" t="str">
        <f t="shared" si="2"/>
        <v/>
      </c>
      <c r="M23" s="30" t="str">
        <f t="shared" si="8"/>
        <v/>
      </c>
      <c r="N23" s="29" t="s">
        <v>23</v>
      </c>
    </row>
    <row r="24" spans="1:14" ht="13.5" thickTop="1">
      <c r="A24" s="195">
        <f>IF(COUNTIF(J24,"&gt;0")&gt;0,COUNTIF(A$2:A23,"&gt;0")+1,"")</f>
        <v>14</v>
      </c>
      <c r="B24" s="443" t="s">
        <v>85</v>
      </c>
      <c r="C24" s="135" t="s">
        <v>19</v>
      </c>
      <c r="D24" s="136" t="s">
        <v>52</v>
      </c>
      <c r="E24" s="137">
        <v>20</v>
      </c>
      <c r="F24" s="444">
        <v>120</v>
      </c>
      <c r="G24" s="445"/>
      <c r="H24" s="446"/>
      <c r="I24" s="446"/>
      <c r="J24" s="499">
        <f t="shared" si="4"/>
        <v>120</v>
      </c>
      <c r="K24" s="500">
        <f t="shared" si="5"/>
        <v>120</v>
      </c>
      <c r="L24" s="501">
        <f t="shared" si="2"/>
        <v>120</v>
      </c>
      <c r="M24" s="30" t="str">
        <f t="shared" si="8"/>
        <v>Preço em alta</v>
      </c>
      <c r="N24" s="29">
        <v>90</v>
      </c>
    </row>
    <row r="25" spans="1:14">
      <c r="A25" s="195">
        <f>IF(COUNTIF(J25,"&gt;0")&gt;0,COUNTIF(A$2:A24,"&gt;0")+1,"")</f>
        <v>15</v>
      </c>
      <c r="B25" s="181" t="s">
        <v>86</v>
      </c>
      <c r="C25" s="182" t="s">
        <v>19</v>
      </c>
      <c r="D25" s="183" t="s">
        <v>52</v>
      </c>
      <c r="E25" s="184">
        <v>20</v>
      </c>
      <c r="F25" s="185"/>
      <c r="G25" s="186"/>
      <c r="H25" s="187">
        <v>90</v>
      </c>
      <c r="I25" s="187"/>
      <c r="J25" s="499">
        <f t="shared" si="4"/>
        <v>90</v>
      </c>
      <c r="K25" s="500">
        <f t="shared" si="5"/>
        <v>90</v>
      </c>
      <c r="L25" s="501">
        <f t="shared" si="2"/>
        <v>90</v>
      </c>
      <c r="M25" s="30" t="str">
        <f t="shared" si="8"/>
        <v>Preço estável</v>
      </c>
      <c r="N25" s="29">
        <v>90</v>
      </c>
    </row>
    <row r="26" spans="1:14" ht="13.5" thickBot="1">
      <c r="A26" s="195" t="str">
        <f>IF(COUNTIF(J26,"&gt;0")&gt;0,COUNTIF(A$2:A25,"&gt;0")+1,"")</f>
        <v/>
      </c>
      <c r="B26" s="177" t="s">
        <v>87</v>
      </c>
      <c r="C26" s="111" t="s">
        <v>19</v>
      </c>
      <c r="D26" s="112" t="s">
        <v>52</v>
      </c>
      <c r="E26" s="113">
        <v>20</v>
      </c>
      <c r="F26" s="46"/>
      <c r="G26" s="47"/>
      <c r="H26" s="48"/>
      <c r="I26" s="48"/>
      <c r="J26" s="499" t="str">
        <f t="shared" si="4"/>
        <v/>
      </c>
      <c r="K26" s="500" t="str">
        <f t="shared" si="5"/>
        <v/>
      </c>
      <c r="L26" s="501" t="str">
        <f t="shared" si="2"/>
        <v/>
      </c>
      <c r="M26" s="30"/>
      <c r="N26" s="29" t="s">
        <v>23</v>
      </c>
    </row>
    <row r="27" spans="1:14">
      <c r="A27" s="195">
        <f>IF(COUNTIF(J27,"&gt;0")&gt;0,COUNTIF(A$2:A26,"&gt;0")+1,"")</f>
        <v>16</v>
      </c>
      <c r="B27" s="436" t="s">
        <v>109</v>
      </c>
      <c r="C27" s="437" t="s">
        <v>1</v>
      </c>
      <c r="D27" s="438" t="s">
        <v>52</v>
      </c>
      <c r="E27" s="439">
        <v>20</v>
      </c>
      <c r="F27" s="440">
        <v>35</v>
      </c>
      <c r="G27" s="441">
        <v>30</v>
      </c>
      <c r="H27" s="442"/>
      <c r="I27" s="442"/>
      <c r="J27" s="499">
        <f t="shared" si="4"/>
        <v>30</v>
      </c>
      <c r="K27" s="500">
        <f t="shared" si="5"/>
        <v>35</v>
      </c>
      <c r="L27" s="501">
        <f t="shared" si="2"/>
        <v>30</v>
      </c>
      <c r="M27" s="30" t="str">
        <f t="shared" ref="M27" si="9">IF(N27=0,"",IF(N27="",N27,IF(L27&gt;N27,"Preço em alta",IF(L27&lt;N27,"Preço em baixa","Preço estável"))))</f>
        <v>Preço em alta</v>
      </c>
      <c r="N27" s="29">
        <v>20</v>
      </c>
    </row>
    <row r="28" spans="1:14">
      <c r="A28" s="195">
        <f>IF(COUNTIF(J28,"&gt;0")&gt;0,COUNTIF(A$2:A27,"&gt;0")+1,"")</f>
        <v>17</v>
      </c>
      <c r="B28" s="92" t="s">
        <v>85</v>
      </c>
      <c r="C28" s="111" t="s">
        <v>1</v>
      </c>
      <c r="D28" s="112" t="s">
        <v>52</v>
      </c>
      <c r="E28" s="113">
        <v>20</v>
      </c>
      <c r="F28" s="46">
        <v>35</v>
      </c>
      <c r="G28" s="47">
        <v>35</v>
      </c>
      <c r="H28" s="48"/>
      <c r="I28" s="48"/>
      <c r="J28" s="499">
        <f t="shared" si="4"/>
        <v>35</v>
      </c>
      <c r="K28" s="500">
        <f t="shared" si="5"/>
        <v>35</v>
      </c>
      <c r="L28" s="501">
        <f t="shared" si="2"/>
        <v>35</v>
      </c>
      <c r="M28" s="30" t="str">
        <f t="shared" si="3"/>
        <v>Preço em alta</v>
      </c>
      <c r="N28" s="29">
        <v>30</v>
      </c>
    </row>
    <row r="29" spans="1:14">
      <c r="A29" s="195">
        <f>IF(COUNTIF(J29,"&gt;0")&gt;0,COUNTIF(A$2:A28,"&gt;0")+1,"")</f>
        <v>18</v>
      </c>
      <c r="B29" s="181" t="s">
        <v>86</v>
      </c>
      <c r="C29" s="182" t="s">
        <v>1</v>
      </c>
      <c r="D29" s="183" t="s">
        <v>52</v>
      </c>
      <c r="E29" s="184">
        <v>20</v>
      </c>
      <c r="F29" s="185">
        <v>40</v>
      </c>
      <c r="G29" s="186">
        <v>45</v>
      </c>
      <c r="H29" s="187">
        <v>50</v>
      </c>
      <c r="I29" s="187">
        <v>40</v>
      </c>
      <c r="J29" s="499">
        <f t="shared" si="4"/>
        <v>40</v>
      </c>
      <c r="K29" s="500">
        <f t="shared" si="5"/>
        <v>50</v>
      </c>
      <c r="L29" s="501">
        <f t="shared" si="2"/>
        <v>40</v>
      </c>
      <c r="M29" s="30" t="str">
        <f t="shared" ref="M29:M30" si="10">IF(N29=0,"",IF(N29="",N29,IF(L29&gt;N29,"Preço em alta",IF(L29&lt;N29,"Preço em baixa","Preço estável"))))</f>
        <v>Preço estável</v>
      </c>
      <c r="N29" s="29">
        <v>40</v>
      </c>
    </row>
    <row r="30" spans="1:14" ht="13.5" thickBot="1">
      <c r="A30" s="195">
        <f>IF(COUNTIF(J30,"&gt;0")&gt;0,COUNTIF(A$2:A29,"&gt;0")+1,"")</f>
        <v>19</v>
      </c>
      <c r="B30" s="177" t="s">
        <v>87</v>
      </c>
      <c r="C30" s="173" t="s">
        <v>1</v>
      </c>
      <c r="D30" s="174" t="s">
        <v>52</v>
      </c>
      <c r="E30" s="176">
        <v>20</v>
      </c>
      <c r="F30" s="178">
        <v>30</v>
      </c>
      <c r="G30" s="179">
        <v>30</v>
      </c>
      <c r="H30" s="180"/>
      <c r="I30" s="180"/>
      <c r="J30" s="499">
        <f t="shared" si="4"/>
        <v>30</v>
      </c>
      <c r="K30" s="500">
        <f t="shared" si="5"/>
        <v>30</v>
      </c>
      <c r="L30" s="501">
        <f t="shared" si="2"/>
        <v>30</v>
      </c>
      <c r="M30" s="30" t="str">
        <f t="shared" si="10"/>
        <v>Preço estável</v>
      </c>
      <c r="N30" s="29">
        <v>30</v>
      </c>
    </row>
    <row r="31" spans="1:14" ht="13.5" thickBot="1">
      <c r="A31" s="195" t="str">
        <f>IF(COUNTIF(J31,"&gt;0")&gt;0,COUNTIF(A$2:A30,"&gt;0")+1,"")</f>
        <v/>
      </c>
      <c r="B31" s="131" t="s">
        <v>18</v>
      </c>
      <c r="C31" s="132" t="s">
        <v>112</v>
      </c>
      <c r="D31" s="133" t="s">
        <v>52</v>
      </c>
      <c r="E31" s="134">
        <v>20</v>
      </c>
      <c r="F31" s="49"/>
      <c r="G31" s="50"/>
      <c r="H31" s="86"/>
      <c r="I31" s="51"/>
      <c r="J31" s="499" t="str">
        <f t="shared" si="4"/>
        <v/>
      </c>
      <c r="K31" s="500" t="str">
        <f t="shared" si="5"/>
        <v/>
      </c>
      <c r="L31" s="501" t="str">
        <f t="shared" si="2"/>
        <v/>
      </c>
      <c r="M31" s="30" t="str">
        <f t="shared" si="3"/>
        <v/>
      </c>
      <c r="N31" s="29" t="s">
        <v>23</v>
      </c>
    </row>
    <row r="32" spans="1:14" ht="13.5" thickTop="1">
      <c r="A32" s="195">
        <f>IF(COUNTIF(J32,"&gt;0")&gt;0,COUNTIF(A$2:A31,"&gt;0")+1,"")</f>
        <v>20</v>
      </c>
      <c r="B32" s="121" t="s">
        <v>21</v>
      </c>
      <c r="C32" s="135"/>
      <c r="D32" s="136" t="s">
        <v>52</v>
      </c>
      <c r="E32" s="137">
        <v>15</v>
      </c>
      <c r="F32" s="46">
        <v>60</v>
      </c>
      <c r="G32" s="47"/>
      <c r="H32" s="48"/>
      <c r="I32" s="48"/>
      <c r="J32" s="499">
        <f t="shared" si="4"/>
        <v>60</v>
      </c>
      <c r="K32" s="500">
        <f t="shared" si="5"/>
        <v>60</v>
      </c>
      <c r="L32" s="501">
        <f t="shared" si="2"/>
        <v>60</v>
      </c>
      <c r="M32" s="30" t="str">
        <f t="shared" si="3"/>
        <v>Preço estável</v>
      </c>
      <c r="N32" s="29">
        <v>60</v>
      </c>
    </row>
    <row r="33" spans="1:14">
      <c r="A33" s="195">
        <f>IF(COUNTIF(J33,"&gt;0")&gt;0,COUNTIF(A$2:A32,"&gt;0")+1,"")</f>
        <v>21</v>
      </c>
      <c r="B33" s="204" t="s">
        <v>21</v>
      </c>
      <c r="C33" s="205"/>
      <c r="D33" s="206" t="s">
        <v>52</v>
      </c>
      <c r="E33" s="207">
        <v>18</v>
      </c>
      <c r="F33" s="208"/>
      <c r="G33" s="209"/>
      <c r="H33" s="210">
        <v>70</v>
      </c>
      <c r="I33" s="210"/>
      <c r="J33" s="499">
        <f t="shared" si="4"/>
        <v>70</v>
      </c>
      <c r="K33" s="500">
        <f t="shared" si="5"/>
        <v>70</v>
      </c>
      <c r="L33" s="501">
        <f t="shared" si="2"/>
        <v>70</v>
      </c>
      <c r="M33" s="30" t="str">
        <f t="shared" si="3"/>
        <v>Preço estável</v>
      </c>
      <c r="N33" s="29">
        <v>70</v>
      </c>
    </row>
    <row r="34" spans="1:14" ht="13.5" thickBot="1">
      <c r="A34" s="195">
        <f>IF(COUNTIF(J34,"&gt;0")&gt;0,COUNTIF(A$2:A33,"&gt;0")+1,"")</f>
        <v>22</v>
      </c>
      <c r="B34" s="148" t="s">
        <v>21</v>
      </c>
      <c r="C34" s="132"/>
      <c r="D34" s="133" t="s">
        <v>52</v>
      </c>
      <c r="E34" s="134">
        <v>20</v>
      </c>
      <c r="F34" s="46"/>
      <c r="G34" s="47">
        <v>70</v>
      </c>
      <c r="H34" s="48"/>
      <c r="I34" s="48"/>
      <c r="J34" s="499">
        <f t="shared" si="4"/>
        <v>70</v>
      </c>
      <c r="K34" s="500">
        <f t="shared" si="5"/>
        <v>70</v>
      </c>
      <c r="L34" s="501">
        <f t="shared" si="2"/>
        <v>70</v>
      </c>
      <c r="M34" s="30" t="str">
        <f t="shared" si="3"/>
        <v>Preço estável</v>
      </c>
      <c r="N34" s="29">
        <v>70</v>
      </c>
    </row>
    <row r="35" spans="1:14" ht="14.25" thickTop="1" thickBot="1">
      <c r="A35" s="195">
        <f>IF(COUNTIF(J35,"&gt;0")&gt;0,COUNTIF(A$2:A34,"&gt;0")+1,"")</f>
        <v>23</v>
      </c>
      <c r="B35" s="139" t="s">
        <v>22</v>
      </c>
      <c r="C35" s="140" t="s">
        <v>23</v>
      </c>
      <c r="D35" s="141" t="s">
        <v>52</v>
      </c>
      <c r="E35" s="113">
        <v>30</v>
      </c>
      <c r="F35" s="197">
        <v>150</v>
      </c>
      <c r="G35" s="57"/>
      <c r="H35" s="58"/>
      <c r="I35" s="58"/>
      <c r="J35" s="499">
        <f t="shared" si="4"/>
        <v>150</v>
      </c>
      <c r="K35" s="500">
        <f t="shared" si="5"/>
        <v>150</v>
      </c>
      <c r="L35" s="501">
        <f t="shared" si="2"/>
        <v>150</v>
      </c>
      <c r="M35" s="30" t="str">
        <f t="shared" si="3"/>
        <v>Preço estável</v>
      </c>
      <c r="N35" s="29">
        <v>150</v>
      </c>
    </row>
    <row r="36" spans="1:14" ht="14.25" thickTop="1" thickBot="1">
      <c r="A36" s="195" t="str">
        <f>IF(COUNTIF(J36,"&gt;0")&gt;0,COUNTIF(A$2:A35,"&gt;0")+1,"")</f>
        <v/>
      </c>
      <c r="B36" s="139" t="s">
        <v>24</v>
      </c>
      <c r="C36" s="140"/>
      <c r="D36" s="141" t="s">
        <v>43</v>
      </c>
      <c r="E36" s="142">
        <v>1</v>
      </c>
      <c r="F36" s="197"/>
      <c r="G36" s="57"/>
      <c r="H36" s="58"/>
      <c r="I36" s="58"/>
      <c r="J36" s="499" t="str">
        <f t="shared" si="4"/>
        <v/>
      </c>
      <c r="K36" s="500" t="str">
        <f t="shared" si="5"/>
        <v/>
      </c>
      <c r="L36" s="501" t="str">
        <f t="shared" si="2"/>
        <v/>
      </c>
      <c r="M36" s="30" t="str">
        <f t="shared" si="3"/>
        <v/>
      </c>
      <c r="N36" s="29" t="s">
        <v>23</v>
      </c>
    </row>
    <row r="37" spans="1:14" ht="14.25" thickTop="1" thickBot="1">
      <c r="A37" s="195">
        <f>IF(COUNTIF(J37,"&gt;0")&gt;0,COUNTIF(A$2:A36,"&gt;0")+1,"")</f>
        <v>24</v>
      </c>
      <c r="B37" s="139" t="s">
        <v>101</v>
      </c>
      <c r="C37" s="140" t="s">
        <v>23</v>
      </c>
      <c r="D37" s="141" t="s">
        <v>52</v>
      </c>
      <c r="E37" s="113">
        <v>25</v>
      </c>
      <c r="F37" s="197">
        <v>110</v>
      </c>
      <c r="G37" s="57"/>
      <c r="H37" s="58"/>
      <c r="I37" s="58"/>
      <c r="J37" s="499">
        <f t="shared" si="4"/>
        <v>110</v>
      </c>
      <c r="K37" s="500">
        <f t="shared" si="5"/>
        <v>110</v>
      </c>
      <c r="L37" s="501">
        <f t="shared" si="2"/>
        <v>110</v>
      </c>
      <c r="M37" s="30" t="str">
        <f t="shared" ref="M37" si="11">IF(N37=0,"",IF(N37="",N37,IF(L37&gt;N37,"Preço em alta",IF(L37&lt;N37,"Preço em baixa","Preço estável"))))</f>
        <v>Preço estável</v>
      </c>
      <c r="N37" s="29">
        <v>110</v>
      </c>
    </row>
    <row r="38" spans="1:14" ht="14.25" thickTop="1" thickBot="1">
      <c r="A38" s="195" t="str">
        <f>IF(COUNTIF(J38,"&gt;0")&gt;0,COUNTIF(A$2:A37,"&gt;0")+1,"")</f>
        <v/>
      </c>
      <c r="B38" s="126" t="s">
        <v>25</v>
      </c>
      <c r="C38" s="127"/>
      <c r="D38" s="128" t="s">
        <v>43</v>
      </c>
      <c r="E38" s="129">
        <v>1</v>
      </c>
      <c r="F38" s="198"/>
      <c r="G38" s="55"/>
      <c r="H38" s="56"/>
      <c r="I38" s="56"/>
      <c r="J38" s="499" t="str">
        <f t="shared" si="4"/>
        <v/>
      </c>
      <c r="K38" s="500" t="str">
        <f t="shared" si="5"/>
        <v/>
      </c>
      <c r="L38" s="501" t="str">
        <f t="shared" si="2"/>
        <v/>
      </c>
      <c r="M38" s="30" t="str">
        <f t="shared" si="3"/>
        <v/>
      </c>
      <c r="N38" s="29" t="s">
        <v>23</v>
      </c>
    </row>
    <row r="39" spans="1:14">
      <c r="A39" s="195">
        <f>IF(COUNTIF(J39,"&gt;0")&gt;0,COUNTIF(A$2:A38,"&gt;0")+1,"")</f>
        <v>25</v>
      </c>
      <c r="B39" s="116" t="s">
        <v>26</v>
      </c>
      <c r="C39" s="111" t="s">
        <v>23</v>
      </c>
      <c r="D39" s="112" t="s">
        <v>52</v>
      </c>
      <c r="E39" s="113">
        <v>30</v>
      </c>
      <c r="F39" s="199">
        <v>200</v>
      </c>
      <c r="G39" s="32"/>
      <c r="H39" s="33"/>
      <c r="I39" s="33"/>
      <c r="J39" s="499">
        <f t="shared" si="4"/>
        <v>200</v>
      </c>
      <c r="K39" s="500">
        <f t="shared" si="5"/>
        <v>200</v>
      </c>
      <c r="L39" s="501">
        <f t="shared" si="2"/>
        <v>200</v>
      </c>
      <c r="M39" s="30" t="str">
        <f t="shared" si="3"/>
        <v>Preço estável</v>
      </c>
      <c r="N39" s="29">
        <v>200</v>
      </c>
    </row>
    <row r="40" spans="1:14" ht="13.5" thickBot="1">
      <c r="A40" s="195" t="str">
        <f>IF(COUNTIF(J40,"&gt;0")&gt;0,COUNTIF(A$2:A39,"&gt;0")+1,"")</f>
        <v/>
      </c>
      <c r="B40" s="107" t="s">
        <v>26</v>
      </c>
      <c r="C40" s="108"/>
      <c r="D40" s="109" t="s">
        <v>43</v>
      </c>
      <c r="E40" s="110">
        <v>1</v>
      </c>
      <c r="F40" s="200"/>
      <c r="G40" s="38"/>
      <c r="H40" s="39"/>
      <c r="I40" s="39"/>
      <c r="J40" s="499" t="str">
        <f t="shared" si="4"/>
        <v/>
      </c>
      <c r="K40" s="500" t="str">
        <f t="shared" si="5"/>
        <v/>
      </c>
      <c r="L40" s="501" t="str">
        <f t="shared" si="2"/>
        <v/>
      </c>
      <c r="M40" s="30" t="str">
        <f t="shared" si="3"/>
        <v/>
      </c>
      <c r="N40" s="29" t="s">
        <v>23</v>
      </c>
    </row>
    <row r="41" spans="1:14">
      <c r="A41" s="195">
        <f>IF(COUNTIF(J41,"&gt;0")&gt;0,COUNTIF(A$2:A40,"&gt;0")+1,"")</f>
        <v>26</v>
      </c>
      <c r="B41" s="143" t="s">
        <v>27</v>
      </c>
      <c r="C41" s="123"/>
      <c r="D41" s="124" t="s">
        <v>52</v>
      </c>
      <c r="E41" s="125">
        <v>30</v>
      </c>
      <c r="F41" s="201">
        <v>170</v>
      </c>
      <c r="G41" s="41"/>
      <c r="H41" s="42"/>
      <c r="I41" s="42"/>
      <c r="J41" s="499">
        <f t="shared" si="4"/>
        <v>170</v>
      </c>
      <c r="K41" s="500">
        <f t="shared" si="5"/>
        <v>170</v>
      </c>
      <c r="L41" s="501">
        <f t="shared" si="2"/>
        <v>170</v>
      </c>
      <c r="M41" s="30" t="str">
        <f t="shared" si="3"/>
        <v>Preço estável</v>
      </c>
      <c r="N41" s="29">
        <v>170</v>
      </c>
    </row>
    <row r="42" spans="1:14" ht="13.5" thickBot="1">
      <c r="A42" s="195" t="str">
        <f>IF(COUNTIF(J42,"&gt;0")&gt;0,COUNTIF(A$2:A41,"&gt;0")+1,"")</f>
        <v/>
      </c>
      <c r="B42" s="138" t="s">
        <v>27</v>
      </c>
      <c r="C42" s="118"/>
      <c r="D42" s="119" t="s">
        <v>43</v>
      </c>
      <c r="E42" s="120">
        <v>1</v>
      </c>
      <c r="F42" s="202"/>
      <c r="G42" s="60"/>
      <c r="H42" s="61"/>
      <c r="I42" s="61"/>
      <c r="J42" s="499" t="str">
        <f t="shared" si="4"/>
        <v/>
      </c>
      <c r="K42" s="500" t="str">
        <f t="shared" si="5"/>
        <v/>
      </c>
      <c r="L42" s="501" t="str">
        <f t="shared" si="2"/>
        <v/>
      </c>
      <c r="M42" s="30" t="str">
        <f t="shared" si="3"/>
        <v/>
      </c>
      <c r="N42" s="29" t="s">
        <v>23</v>
      </c>
    </row>
    <row r="43" spans="1:14" ht="13.5" thickTop="1">
      <c r="A43" s="195">
        <f>IF(COUNTIF(J43,"&gt;0")&gt;0,COUNTIF(A$2:A42,"&gt;0")+1,"")</f>
        <v>27</v>
      </c>
      <c r="B43" s="116" t="s">
        <v>44</v>
      </c>
      <c r="C43" s="144" t="s">
        <v>28</v>
      </c>
      <c r="D43" s="112" t="s">
        <v>52</v>
      </c>
      <c r="E43" s="113">
        <v>25</v>
      </c>
      <c r="F43" s="199">
        <v>112</v>
      </c>
      <c r="G43" s="32"/>
      <c r="H43" s="33"/>
      <c r="I43" s="33"/>
      <c r="J43" s="499">
        <f t="shared" si="4"/>
        <v>112</v>
      </c>
      <c r="K43" s="500">
        <f t="shared" si="5"/>
        <v>112</v>
      </c>
      <c r="L43" s="501">
        <f t="shared" si="2"/>
        <v>112</v>
      </c>
      <c r="M43" s="30" t="str">
        <f t="shared" si="3"/>
        <v>Preço estável</v>
      </c>
      <c r="N43" s="29">
        <v>112</v>
      </c>
    </row>
    <row r="44" spans="1:14" ht="13.5" thickBot="1">
      <c r="A44" s="195" t="str">
        <f>IF(COUNTIF(J44,"&gt;0")&gt;0,COUNTIF(A$2:A43,"&gt;0")+1,"")</f>
        <v/>
      </c>
      <c r="B44" s="107" t="s">
        <v>44</v>
      </c>
      <c r="C44" s="145"/>
      <c r="D44" s="109" t="s">
        <v>43</v>
      </c>
      <c r="E44" s="110">
        <v>1</v>
      </c>
      <c r="F44" s="200"/>
      <c r="G44" s="38"/>
      <c r="H44" s="39"/>
      <c r="I44" s="39"/>
      <c r="J44" s="499" t="str">
        <f t="shared" si="4"/>
        <v/>
      </c>
      <c r="K44" s="500" t="str">
        <f t="shared" si="5"/>
        <v/>
      </c>
      <c r="L44" s="501" t="str">
        <f t="shared" si="2"/>
        <v/>
      </c>
      <c r="M44" s="30" t="str">
        <f t="shared" si="3"/>
        <v/>
      </c>
      <c r="N44" s="29" t="s">
        <v>23</v>
      </c>
    </row>
    <row r="45" spans="1:14">
      <c r="A45" s="195">
        <f>IF(COUNTIF(J45,"&gt;0")&gt;0,COUNTIF(A$2:A44,"&gt;0")+1,"")</f>
        <v>28</v>
      </c>
      <c r="B45" s="146" t="s">
        <v>44</v>
      </c>
      <c r="C45" s="147" t="s">
        <v>29</v>
      </c>
      <c r="D45" s="104" t="s">
        <v>52</v>
      </c>
      <c r="E45" s="105">
        <v>20</v>
      </c>
      <c r="F45" s="201">
        <v>90</v>
      </c>
      <c r="G45" s="41"/>
      <c r="H45" s="42"/>
      <c r="I45" s="42"/>
      <c r="J45" s="499">
        <f t="shared" si="4"/>
        <v>90</v>
      </c>
      <c r="K45" s="500">
        <f t="shared" si="5"/>
        <v>90</v>
      </c>
      <c r="L45" s="501">
        <f t="shared" si="2"/>
        <v>90</v>
      </c>
      <c r="M45" s="30" t="str">
        <f t="shared" si="3"/>
        <v>Preço estável</v>
      </c>
      <c r="N45" s="29">
        <v>90</v>
      </c>
    </row>
    <row r="46" spans="1:14" ht="13.5" thickBot="1">
      <c r="A46" s="195" t="str">
        <f>IF(COUNTIF(J46,"&gt;0")&gt;0,COUNTIF(A$2:A45,"&gt;0")+1,"")</f>
        <v/>
      </c>
      <c r="B46" s="148" t="s">
        <v>44</v>
      </c>
      <c r="C46" s="149"/>
      <c r="D46" s="133" t="s">
        <v>43</v>
      </c>
      <c r="E46" s="134">
        <v>1</v>
      </c>
      <c r="F46" s="59"/>
      <c r="G46" s="60"/>
      <c r="H46" s="61"/>
      <c r="I46" s="61"/>
      <c r="J46" s="499" t="str">
        <f t="shared" si="4"/>
        <v/>
      </c>
      <c r="K46" s="500" t="str">
        <f t="shared" si="5"/>
        <v/>
      </c>
      <c r="L46" s="501" t="str">
        <f t="shared" si="2"/>
        <v/>
      </c>
      <c r="M46" s="30" t="str">
        <f t="shared" si="3"/>
        <v/>
      </c>
      <c r="N46" s="29" t="s">
        <v>23</v>
      </c>
    </row>
    <row r="47" spans="1:14" ht="13.5" thickTop="1">
      <c r="A47" s="195">
        <f>IF(COUNTIF(J47,"&gt;0")&gt;0,COUNTIF(A$2:A46,"&gt;0")+1,"")</f>
        <v>29</v>
      </c>
      <c r="B47" s="150" t="s">
        <v>31</v>
      </c>
      <c r="C47" s="94">
        <v>30</v>
      </c>
      <c r="D47" s="94" t="s">
        <v>55</v>
      </c>
      <c r="E47" s="151">
        <v>30</v>
      </c>
      <c r="F47" s="31">
        <v>216</v>
      </c>
      <c r="G47" s="429">
        <v>200</v>
      </c>
      <c r="H47" s="33"/>
      <c r="I47" s="33"/>
      <c r="J47" s="499">
        <f t="shared" si="4"/>
        <v>200</v>
      </c>
      <c r="K47" s="500">
        <f t="shared" si="5"/>
        <v>216</v>
      </c>
      <c r="L47" s="501">
        <f t="shared" si="2"/>
        <v>200</v>
      </c>
      <c r="M47" s="30" t="str">
        <f t="shared" si="3"/>
        <v>Preço em baixa</v>
      </c>
      <c r="N47" s="29">
        <v>210</v>
      </c>
    </row>
    <row r="48" spans="1:14" ht="13.5" thickBot="1">
      <c r="A48" s="195">
        <f>IF(COUNTIF(J48,"&gt;0")&gt;0,COUNTIF(A$2:A47,"&gt;0")+1,"")</f>
        <v>30</v>
      </c>
      <c r="B48" s="152" t="s">
        <v>33</v>
      </c>
      <c r="C48" s="97">
        <v>30</v>
      </c>
      <c r="D48" s="97" t="s">
        <v>55</v>
      </c>
      <c r="E48" s="153">
        <v>30</v>
      </c>
      <c r="F48" s="34">
        <v>196</v>
      </c>
      <c r="G48" s="504">
        <v>170</v>
      </c>
      <c r="H48" s="36"/>
      <c r="I48" s="36"/>
      <c r="J48" s="499">
        <f t="shared" si="4"/>
        <v>170</v>
      </c>
      <c r="K48" s="500">
        <f t="shared" si="5"/>
        <v>196</v>
      </c>
      <c r="L48" s="501">
        <f t="shared" si="2"/>
        <v>170</v>
      </c>
      <c r="M48" s="30" t="str">
        <f t="shared" si="3"/>
        <v>Preço em baixa</v>
      </c>
      <c r="N48" s="29">
        <v>180</v>
      </c>
    </row>
    <row r="49" spans="1:14" ht="13.5" hidden="1" thickBot="1">
      <c r="A49" s="195" t="str">
        <f>IF(COUNTIF(J49,"&gt;0")&gt;0,COUNTIF(A$2:A48,"&gt;0")+1,"")</f>
        <v/>
      </c>
      <c r="B49" s="188" t="s">
        <v>35</v>
      </c>
      <c r="C49" s="189">
        <v>30</v>
      </c>
      <c r="D49" s="189" t="s">
        <v>55</v>
      </c>
      <c r="E49" s="190">
        <v>30</v>
      </c>
      <c r="F49" s="34"/>
      <c r="G49" s="430"/>
      <c r="H49" s="36"/>
      <c r="I49" s="36"/>
      <c r="J49" s="499" t="str">
        <f t="shared" si="4"/>
        <v/>
      </c>
      <c r="K49" s="500" t="str">
        <f t="shared" si="5"/>
        <v/>
      </c>
      <c r="L49" s="501" t="str">
        <f t="shared" si="2"/>
        <v/>
      </c>
      <c r="M49" s="30" t="str">
        <f t="shared" si="3"/>
        <v/>
      </c>
      <c r="N49" s="29" t="s">
        <v>23</v>
      </c>
    </row>
    <row r="50" spans="1:14" ht="13.5" hidden="1" thickBot="1">
      <c r="A50" s="195" t="str">
        <f>IF(COUNTIF(J50,"&gt;0")&gt;0,COUNTIF(A$2:A49,"&gt;0")+1,"")</f>
        <v/>
      </c>
      <c r="B50" s="188" t="s">
        <v>36</v>
      </c>
      <c r="C50" s="189">
        <v>30</v>
      </c>
      <c r="D50" s="189" t="s">
        <v>55</v>
      </c>
      <c r="E50" s="190">
        <v>30</v>
      </c>
      <c r="F50" s="34"/>
      <c r="G50" s="430"/>
      <c r="H50" s="36"/>
      <c r="I50" s="36"/>
      <c r="J50" s="499" t="str">
        <f t="shared" si="4"/>
        <v/>
      </c>
      <c r="K50" s="500" t="str">
        <f t="shared" si="5"/>
        <v/>
      </c>
      <c r="L50" s="501" t="str">
        <f t="shared" si="2"/>
        <v/>
      </c>
      <c r="M50" s="30" t="str">
        <f t="shared" si="3"/>
        <v/>
      </c>
      <c r="N50" s="29" t="s">
        <v>23</v>
      </c>
    </row>
    <row r="51" spans="1:14" ht="13.5" hidden="1" thickBot="1">
      <c r="A51" s="195" t="str">
        <f>IF(COUNTIF(J51,"&gt;0")&gt;0,COUNTIF(A$2:A50,"&gt;0")+1,"")</f>
        <v/>
      </c>
      <c r="B51" s="191" t="s">
        <v>37</v>
      </c>
      <c r="C51" s="192">
        <v>30</v>
      </c>
      <c r="D51" s="192" t="s">
        <v>55</v>
      </c>
      <c r="E51" s="193">
        <v>30</v>
      </c>
      <c r="F51" s="37"/>
      <c r="G51" s="431"/>
      <c r="H51" s="39"/>
      <c r="I51" s="39"/>
      <c r="J51" s="499" t="str">
        <f t="shared" si="4"/>
        <v/>
      </c>
      <c r="K51" s="500" t="str">
        <f t="shared" si="5"/>
        <v/>
      </c>
      <c r="L51" s="501" t="str">
        <f t="shared" si="2"/>
        <v/>
      </c>
      <c r="M51" s="30" t="str">
        <f t="shared" si="3"/>
        <v/>
      </c>
      <c r="N51" s="29" t="s">
        <v>23</v>
      </c>
    </row>
    <row r="52" spans="1:14">
      <c r="A52" s="195">
        <f>IF(COUNTIF(J52,"&gt;0")&gt;0,COUNTIF(A$2:A51,"&gt;0")+1,"")</f>
        <v>31</v>
      </c>
      <c r="B52" s="102" t="s">
        <v>30</v>
      </c>
      <c r="C52" s="104">
        <v>30</v>
      </c>
      <c r="D52" s="104" t="s">
        <v>55</v>
      </c>
      <c r="E52" s="154">
        <v>30</v>
      </c>
      <c r="F52" s="40">
        <v>186</v>
      </c>
      <c r="G52" s="432">
        <v>190</v>
      </c>
      <c r="H52" s="42"/>
      <c r="I52" s="42"/>
      <c r="J52" s="499">
        <f t="shared" si="4"/>
        <v>186</v>
      </c>
      <c r="K52" s="500">
        <f t="shared" si="5"/>
        <v>190</v>
      </c>
      <c r="L52" s="501">
        <f t="shared" si="2"/>
        <v>186</v>
      </c>
      <c r="M52" s="30" t="str">
        <f t="shared" si="3"/>
        <v>Preço em baixa</v>
      </c>
      <c r="N52" s="29">
        <v>200</v>
      </c>
    </row>
    <row r="53" spans="1:14">
      <c r="A53" s="195">
        <f>IF(COUNTIF(J53,"&gt;0")&gt;0,COUNTIF(A$2:A52,"&gt;0")+1,"")</f>
        <v>32</v>
      </c>
      <c r="B53" s="152" t="s">
        <v>32</v>
      </c>
      <c r="C53" s="97">
        <v>30</v>
      </c>
      <c r="D53" s="97" t="s">
        <v>55</v>
      </c>
      <c r="E53" s="153">
        <v>30</v>
      </c>
      <c r="F53" s="34">
        <v>156</v>
      </c>
      <c r="G53" s="430">
        <v>160</v>
      </c>
      <c r="H53" s="36"/>
      <c r="I53" s="36"/>
      <c r="J53" s="499">
        <f t="shared" si="4"/>
        <v>156</v>
      </c>
      <c r="K53" s="500">
        <f t="shared" si="5"/>
        <v>160</v>
      </c>
      <c r="L53" s="501">
        <f t="shared" si="2"/>
        <v>156</v>
      </c>
      <c r="M53" s="30" t="str">
        <f t="shared" si="3"/>
        <v>Preço em baixa</v>
      </c>
      <c r="N53" s="29">
        <v>166</v>
      </c>
    </row>
    <row r="54" spans="1:14">
      <c r="A54" s="195">
        <f>IF(COUNTIF(J54,"&gt;0")&gt;0,COUNTIF(A$2:A53,"&gt;0")+1,"")</f>
        <v>33</v>
      </c>
      <c r="B54" s="152" t="s">
        <v>34</v>
      </c>
      <c r="C54" s="97">
        <v>30</v>
      </c>
      <c r="D54" s="97" t="s">
        <v>55</v>
      </c>
      <c r="E54" s="153">
        <v>30</v>
      </c>
      <c r="F54" s="196"/>
      <c r="G54" s="504">
        <v>155</v>
      </c>
      <c r="H54" s="36"/>
      <c r="I54" s="36"/>
      <c r="J54" s="499">
        <f t="shared" si="4"/>
        <v>155</v>
      </c>
      <c r="K54" s="500">
        <f t="shared" si="5"/>
        <v>155</v>
      </c>
      <c r="L54" s="501">
        <f t="shared" si="2"/>
        <v>155</v>
      </c>
      <c r="M54" s="30" t="str">
        <f t="shared" si="3"/>
        <v>Preço em baixa</v>
      </c>
      <c r="N54" s="29">
        <v>160</v>
      </c>
    </row>
    <row r="55" spans="1:14" ht="13.5" thickBot="1">
      <c r="A55" s="195">
        <f>IF(COUNTIF(J55,"&gt;0")&gt;0,COUNTIF(A$2:A54,"&gt;0")+1,"")</f>
        <v>34</v>
      </c>
      <c r="B55" s="155" t="s">
        <v>108</v>
      </c>
      <c r="C55" s="109">
        <v>30</v>
      </c>
      <c r="D55" s="109" t="s">
        <v>55</v>
      </c>
      <c r="E55" s="156">
        <v>30</v>
      </c>
      <c r="F55" s="196"/>
      <c r="G55" s="505">
        <v>150</v>
      </c>
      <c r="H55" s="45"/>
      <c r="I55" s="45"/>
      <c r="J55" s="499">
        <f t="shared" si="4"/>
        <v>150</v>
      </c>
      <c r="K55" s="500">
        <f t="shared" si="5"/>
        <v>150</v>
      </c>
      <c r="L55" s="501">
        <f t="shared" si="2"/>
        <v>150</v>
      </c>
      <c r="M55" s="30" t="str">
        <f t="shared" si="3"/>
        <v>Preço em baixa</v>
      </c>
      <c r="N55" s="29">
        <v>155</v>
      </c>
    </row>
    <row r="56" spans="1:14" ht="13.5" thickBot="1">
      <c r="A56" s="195">
        <f>IF(COUNTIF(J56,"&gt;0")&gt;0,COUNTIF(A$2:A55,"&gt;0")+1,"")</f>
        <v>35</v>
      </c>
      <c r="B56" s="92" t="s">
        <v>38</v>
      </c>
      <c r="C56" s="112">
        <v>15</v>
      </c>
      <c r="D56" s="112" t="s">
        <v>55</v>
      </c>
      <c r="E56" s="157">
        <v>15</v>
      </c>
      <c r="F56" s="196"/>
      <c r="G56" s="433">
        <v>162</v>
      </c>
      <c r="H56" s="48"/>
      <c r="I56" s="48"/>
      <c r="J56" s="499">
        <f t="shared" si="4"/>
        <v>162</v>
      </c>
      <c r="K56" s="500">
        <f t="shared" si="5"/>
        <v>162</v>
      </c>
      <c r="L56" s="501">
        <f t="shared" si="2"/>
        <v>162</v>
      </c>
      <c r="M56" s="30" t="str">
        <f t="shared" si="3"/>
        <v>Preço estável</v>
      </c>
      <c r="N56" s="29">
        <v>162</v>
      </c>
    </row>
    <row r="57" spans="1:14" ht="13.5" thickBot="1">
      <c r="A57" s="195" t="str">
        <f>IF(COUNTIF(J57,"&gt;0")&gt;0,COUNTIF(A$2:A56,"&gt;0")+1,"")</f>
        <v/>
      </c>
      <c r="B57" s="130" t="s">
        <v>45</v>
      </c>
      <c r="C57" s="122"/>
      <c r="D57" s="122"/>
      <c r="E57" s="158"/>
      <c r="F57" s="196"/>
      <c r="G57" s="434"/>
      <c r="H57" s="54"/>
      <c r="I57" s="54"/>
      <c r="J57" s="499" t="str">
        <f t="shared" si="4"/>
        <v/>
      </c>
      <c r="K57" s="500" t="str">
        <f t="shared" si="5"/>
        <v/>
      </c>
      <c r="L57" s="501" t="str">
        <f t="shared" si="2"/>
        <v/>
      </c>
      <c r="M57" s="30" t="str">
        <f t="shared" si="3"/>
        <v/>
      </c>
      <c r="N57" s="29" t="s">
        <v>23</v>
      </c>
    </row>
    <row r="58" spans="1:14" ht="13.5" thickBot="1">
      <c r="A58" s="195" t="str">
        <f>IF(COUNTIF(J58,"&gt;0")&gt;0,COUNTIF(A$2:A57,"&gt;0")+1,"")</f>
        <v/>
      </c>
      <c r="B58" s="130" t="s">
        <v>39</v>
      </c>
      <c r="C58" s="122"/>
      <c r="D58" s="122"/>
      <c r="E58" s="158"/>
      <c r="F58" s="196"/>
      <c r="G58" s="434"/>
      <c r="H58" s="54"/>
      <c r="I58" s="54"/>
      <c r="J58" s="499" t="str">
        <f t="shared" si="4"/>
        <v/>
      </c>
      <c r="K58" s="500" t="str">
        <f t="shared" si="5"/>
        <v/>
      </c>
      <c r="L58" s="501" t="str">
        <f t="shared" si="2"/>
        <v/>
      </c>
      <c r="M58" s="30" t="str">
        <f t="shared" si="3"/>
        <v/>
      </c>
      <c r="N58" s="29" t="s">
        <v>23</v>
      </c>
    </row>
    <row r="59" spans="1:14" ht="13.5" thickBot="1">
      <c r="A59" s="195">
        <f>IF(COUNTIF(J59,"&gt;0")&gt;0,COUNTIF(A$2:A58,"&gt;0")+1,"")</f>
        <v>36</v>
      </c>
      <c r="B59" s="131" t="s">
        <v>61</v>
      </c>
      <c r="C59" s="133">
        <v>50</v>
      </c>
      <c r="D59" s="133" t="s">
        <v>55</v>
      </c>
      <c r="E59" s="159">
        <v>50</v>
      </c>
      <c r="F59" s="203"/>
      <c r="G59" s="435">
        <v>130</v>
      </c>
      <c r="H59" s="62"/>
      <c r="I59" s="62"/>
      <c r="J59" s="499">
        <f t="shared" si="4"/>
        <v>130</v>
      </c>
      <c r="K59" s="500">
        <f t="shared" si="5"/>
        <v>130</v>
      </c>
      <c r="L59" s="501">
        <f t="shared" si="2"/>
        <v>130</v>
      </c>
      <c r="M59" s="30" t="str">
        <f t="shared" si="3"/>
        <v>Preço estável</v>
      </c>
      <c r="N59" s="29">
        <v>130</v>
      </c>
    </row>
    <row r="60" spans="1:14" ht="13.5" thickTop="1"/>
  </sheetData>
  <phoneticPr fontId="41" type="noConversion"/>
  <conditionalFormatting sqref="M3:M59">
    <cfRule type="cellIs" dxfId="5" priority="1" stopIfTrue="1" operator="equal">
      <formula>"Preço estável"</formula>
    </cfRule>
    <cfRule type="cellIs" dxfId="4" priority="2" stopIfTrue="1" operator="equal">
      <formula>"Preço em alta"</formula>
    </cfRule>
    <cfRule type="cellIs" dxfId="3" priority="3" stopIfTrue="1" operator="equal">
      <formula>"Preço em baixa"</formula>
    </cfRule>
  </conditionalFormatting>
  <pageMargins left="0.51181102362204722" right="0.51181102362204722" top="0.19685039370078741" bottom="0.19685039370078741" header="0.31496062992125984" footer="0.31496062992125984"/>
  <pageSetup paperSize="9" orientation="portrait" horizontalDpi="4294967294" verticalDpi="4294967294" r:id="rId1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5</xdr:col>
                <xdr:colOff>304800</xdr:colOff>
                <xdr:row>0</xdr:row>
                <xdr:rowOff>19050</xdr:rowOff>
              </from>
              <to>
                <xdr:col>8</xdr:col>
                <xdr:colOff>161925</xdr:colOff>
                <xdr:row>0</xdr:row>
                <xdr:rowOff>228600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1"/>
  <sheetViews>
    <sheetView tabSelected="1" view="pageBreakPreview" zoomScale="118" zoomScaleNormal="90" zoomScaleSheetLayoutView="118" workbookViewId="0">
      <selection activeCell="B48" sqref="B11:I48"/>
    </sheetView>
  </sheetViews>
  <sheetFormatPr defaultRowHeight="15"/>
  <cols>
    <col min="1" max="1" width="9.140625" style="74"/>
    <col min="2" max="2" width="24.140625" style="4" bestFit="1" customWidth="1"/>
    <col min="3" max="3" width="13.42578125" style="74" bestFit="1" customWidth="1"/>
    <col min="4" max="4" width="6.42578125" style="4" bestFit="1" customWidth="1"/>
    <col min="5" max="5" width="5.5703125" style="4" bestFit="1" customWidth="1"/>
    <col min="6" max="7" width="11.5703125" style="4" bestFit="1" customWidth="1"/>
    <col min="8" max="8" width="13" style="4" customWidth="1"/>
    <col min="9" max="9" width="17.5703125" style="4" bestFit="1" customWidth="1"/>
    <col min="10" max="10" width="15.28515625" style="4" customWidth="1"/>
    <col min="11" max="11" width="11.7109375" style="4" customWidth="1"/>
    <col min="12" max="12" width="7.140625" style="4" customWidth="1"/>
    <col min="13" max="13" width="9.5703125" style="4" customWidth="1"/>
    <col min="14" max="14" width="12.5703125" style="4" customWidth="1"/>
    <col min="15" max="16384" width="9.140625" style="4"/>
  </cols>
  <sheetData>
    <row r="1" spans="1:15" ht="15" customHeight="1">
      <c r="B1" s="531"/>
      <c r="C1" s="531"/>
      <c r="D1" s="531"/>
      <c r="E1" s="531"/>
      <c r="F1" s="531"/>
      <c r="G1" s="531"/>
      <c r="H1" s="531"/>
      <c r="I1" s="531"/>
    </row>
    <row r="2" spans="1:15" ht="15" customHeight="1">
      <c r="B2" s="531"/>
      <c r="C2" s="531"/>
      <c r="D2" s="531"/>
      <c r="E2" s="531"/>
      <c r="F2" s="531"/>
      <c r="G2" s="531"/>
      <c r="H2" s="531"/>
      <c r="I2" s="531"/>
    </row>
    <row r="3" spans="1:15" ht="15" customHeight="1">
      <c r="B3" s="531"/>
      <c r="C3" s="531"/>
      <c r="D3" s="531"/>
      <c r="E3" s="531"/>
      <c r="F3" s="531"/>
      <c r="G3" s="531"/>
      <c r="H3" s="531"/>
      <c r="I3" s="531"/>
    </row>
    <row r="4" spans="1:15" ht="15" customHeight="1">
      <c r="B4" s="531"/>
      <c r="C4" s="531"/>
      <c r="D4" s="531"/>
      <c r="E4" s="531"/>
      <c r="F4" s="531"/>
      <c r="G4" s="531"/>
      <c r="H4" s="531"/>
      <c r="I4" s="531"/>
      <c r="J4" s="8"/>
      <c r="K4" s="9"/>
    </row>
    <row r="5" spans="1:15" ht="15" customHeight="1">
      <c r="B5" s="166"/>
      <c r="C5" s="166"/>
      <c r="D5" s="166"/>
      <c r="E5" s="166"/>
      <c r="F5" s="166"/>
      <c r="G5" s="166"/>
      <c r="H5" s="166"/>
      <c r="I5" s="166"/>
      <c r="J5" s="87"/>
      <c r="K5" s="9"/>
    </row>
    <row r="6" spans="1:15" ht="15" customHeight="1">
      <c r="B6" s="166"/>
      <c r="C6" s="166"/>
      <c r="D6" s="166"/>
      <c r="E6" s="166"/>
      <c r="F6" s="166"/>
      <c r="G6" s="166"/>
      <c r="H6" s="166"/>
      <c r="I6" s="166"/>
      <c r="J6" s="87"/>
      <c r="K6" s="9"/>
    </row>
    <row r="7" spans="1:15" ht="15" customHeight="1" thickBot="1">
      <c r="B7" s="171"/>
      <c r="C7" s="171"/>
      <c r="D7" s="171"/>
      <c r="E7" s="171"/>
      <c r="F7" s="171"/>
      <c r="G7" s="171"/>
      <c r="H7" s="171"/>
      <c r="I7" s="495">
        <f ca="1">TODAY()</f>
        <v>45986</v>
      </c>
      <c r="J7" s="87"/>
      <c r="K7" s="9"/>
    </row>
    <row r="8" spans="1:15" ht="15" customHeight="1">
      <c r="B8" s="532" t="s">
        <v>81</v>
      </c>
      <c r="C8" s="533"/>
      <c r="D8" s="533"/>
      <c r="E8" s="533"/>
      <c r="F8" s="533"/>
      <c r="G8" s="533"/>
      <c r="H8" s="533"/>
      <c r="I8" s="534"/>
      <c r="J8" s="87"/>
      <c r="K8" s="9"/>
    </row>
    <row r="9" spans="1:15" ht="15" customHeight="1" thickBot="1">
      <c r="B9" s="535"/>
      <c r="C9" s="536"/>
      <c r="D9" s="536"/>
      <c r="E9" s="536"/>
      <c r="F9" s="536"/>
      <c r="G9" s="536"/>
      <c r="H9" s="536"/>
      <c r="I9" s="537"/>
      <c r="J9" s="87"/>
      <c r="K9" s="9"/>
    </row>
    <row r="10" spans="1:15" ht="15" customHeight="1">
      <c r="B10" s="167" t="s">
        <v>57</v>
      </c>
      <c r="C10" s="168" t="s">
        <v>58</v>
      </c>
      <c r="D10" s="167" t="s">
        <v>76</v>
      </c>
      <c r="E10" s="169" t="s">
        <v>59</v>
      </c>
      <c r="F10" s="170" t="s">
        <v>2</v>
      </c>
      <c r="G10" s="170" t="s">
        <v>3</v>
      </c>
      <c r="H10" s="170" t="s">
        <v>0</v>
      </c>
      <c r="I10" s="172" t="s">
        <v>4</v>
      </c>
    </row>
    <row r="11" spans="1:15" ht="15" customHeight="1">
      <c r="A11" s="74">
        <v>1</v>
      </c>
      <c r="B11" s="75" t="str">
        <f>IF(ISERROR(VLOOKUP($A11,PLANILHA!$A$2:$I$389,2,0)),"",VLOOKUP($A11,PLANILHA!$A$2:$I$389,2,0))</f>
        <v>ALHO ROXO</v>
      </c>
      <c r="C11" s="80" t="str">
        <f>IF(ISERROR(VLOOKUP($A11,PLANILHA!$A$2:$I$389,3,0)),"",VLOOKUP($A11,PLANILHA!$A$2:$I$389,3,0))</f>
        <v>TIPO 8</v>
      </c>
      <c r="D11" s="75" t="str">
        <f>IF(ISERROR(VLOOKUP($A11,PLANILHA!$A$2:$I$389,4,0)),"",VLOOKUP($A11,PLANILHA!$A$2:$I$389,4,0))</f>
        <v>cxT</v>
      </c>
      <c r="E11" s="76">
        <f>IF(ISERROR(VLOOKUP($A11,PLANILHA!$A$2:$I$389,5,0)),"",VLOOKUP($A11,PLANILHA!$A$2:$I$389,5,0))</f>
        <v>10</v>
      </c>
      <c r="F11" s="77">
        <f>IF(ISERROR(VLOOKUP($A11,PLANILHA!$A$2:$I$389,6,0)),"",VLOOKUP($A11,PLANILHA!$A$2:$I$389,6,0))</f>
        <v>250</v>
      </c>
      <c r="G11" s="77">
        <f>IF(ISERROR(VLOOKUP($A11,PLANILHA!$A$2:$I$389,7,0)),"",VLOOKUP($A11,PLANILHA!$A$2:$I$389,7,0))</f>
        <v>250</v>
      </c>
      <c r="H11" s="77">
        <f>IF(ISERROR(VLOOKUP($A11,PLANILHA!$A$2:$I$389,8,0)),"",VLOOKUP($A11,PLANILHA!$A$2:$I$389,8,0))</f>
        <v>250</v>
      </c>
      <c r="I11" s="85" t="str">
        <f>IF(ISERROR(VLOOKUP($A11,PLANILHA!$A$2:$I$74,9,0)),"",VLOOKUP($A11,PLANILHA!$A$2:$I$74,9,0))</f>
        <v>Preço estável</v>
      </c>
      <c r="J11" s="5"/>
      <c r="K11" s="6"/>
      <c r="L11" s="7"/>
      <c r="M11" s="5"/>
      <c r="N11" s="5"/>
      <c r="O11" s="10"/>
    </row>
    <row r="12" spans="1:15" ht="15" customHeight="1">
      <c r="A12" s="74">
        <v>2</v>
      </c>
      <c r="B12" s="81" t="str">
        <f>IF(ISERROR(VLOOKUP($A12,PLANILHA!$A$2:$I$389,2,0)),"",VLOOKUP($A12,PLANILHA!$A$2:$I$389,2,0))</f>
        <v>ALHO ROXO</v>
      </c>
      <c r="C12" s="82" t="str">
        <f>IF(ISERROR(VLOOKUP($A12,PLANILHA!$A$2:$I$389,3,0)),"",VLOOKUP($A12,PLANILHA!$A$2:$I$389,3,0))</f>
        <v>TIPO 7</v>
      </c>
      <c r="D12" s="81" t="str">
        <f>IF(ISERROR(VLOOKUP($A12,PLANILHA!$A$2:$I$389,4,0)),"",VLOOKUP($A12,PLANILHA!$A$2:$I$389,4,0))</f>
        <v>cxT</v>
      </c>
      <c r="E12" s="83">
        <f>IF(ISERROR(VLOOKUP($A12,PLANILHA!$A$2:$I$389,5,0)),"",VLOOKUP($A12,PLANILHA!$A$2:$I$389,5,0))</f>
        <v>10</v>
      </c>
      <c r="F12" s="84">
        <f>IF(ISERROR(VLOOKUP($A12,PLANILHA!$A$2:$I$389,6,0)),"",VLOOKUP($A12,PLANILHA!$A$2:$I$389,6,0))</f>
        <v>200</v>
      </c>
      <c r="G12" s="84">
        <f>IF(ISERROR(VLOOKUP($A12,PLANILHA!$A$2:$I$389,7,0)),"",VLOOKUP($A12,PLANILHA!$A$2:$I$389,7,0))</f>
        <v>200</v>
      </c>
      <c r="H12" s="84">
        <f>IF(ISERROR(VLOOKUP($A12,PLANILHA!$A$2:$I$389,8,0)),"",VLOOKUP($A12,PLANILHA!$A$2:$I$389,8,0))</f>
        <v>200</v>
      </c>
      <c r="I12" s="79" t="str">
        <f>IF(ISERROR(VLOOKUP($A12,PLANILHA!$A$2:$I$74,9,0)),"",VLOOKUP($A12,PLANILHA!$A$2:$I$74,9,0))</f>
        <v>Preço estável</v>
      </c>
      <c r="J12" s="529" t="s">
        <v>75</v>
      </c>
      <c r="K12" s="530"/>
      <c r="L12" s="530"/>
      <c r="M12" s="530"/>
      <c r="N12" s="530"/>
      <c r="O12" s="11"/>
    </row>
    <row r="13" spans="1:15" ht="15" customHeight="1">
      <c r="A13" s="74">
        <v>3</v>
      </c>
      <c r="B13" s="75" t="str">
        <f>IF(ISERROR(VLOOKUP($A13,PLANILHA!$A$2:$I$389,2,0)),"",VLOOKUP($A13,PLANILHA!$A$2:$I$389,2,0))</f>
        <v>ALHO ROXO</v>
      </c>
      <c r="C13" s="80" t="str">
        <f>IF(ISERROR(VLOOKUP($A13,PLANILHA!$A$2:$I$389,3,0)),"",VLOOKUP($A13,PLANILHA!$A$2:$I$389,3,0))</f>
        <v>TIPO 6</v>
      </c>
      <c r="D13" s="75" t="str">
        <f>IF(ISERROR(VLOOKUP($A13,PLANILHA!$A$2:$I$389,4,0)),"",VLOOKUP($A13,PLANILHA!$A$2:$I$389,4,0))</f>
        <v>cxT</v>
      </c>
      <c r="E13" s="76">
        <f>IF(ISERROR(VLOOKUP($A13,PLANILHA!$A$2:$I$389,5,0)),"",VLOOKUP($A13,PLANILHA!$A$2:$I$389,5,0))</f>
        <v>10</v>
      </c>
      <c r="F13" s="77">
        <f>IF(ISERROR(VLOOKUP($A13,PLANILHA!$A$2:$I$389,6,0)),"",VLOOKUP($A13,PLANILHA!$A$2:$I$389,6,0))</f>
        <v>170</v>
      </c>
      <c r="G13" s="77">
        <f>IF(ISERROR(VLOOKUP($A13,PLANILHA!$A$2:$I$389,7,0)),"",VLOOKUP($A13,PLANILHA!$A$2:$I$389,7,0))</f>
        <v>190</v>
      </c>
      <c r="H13" s="77">
        <f>IF(ISERROR(VLOOKUP($A13,PLANILHA!$A$2:$I$389,8,0)),"",VLOOKUP($A13,PLANILHA!$A$2:$I$389,8,0))</f>
        <v>170</v>
      </c>
      <c r="I13" s="85" t="str">
        <f>IF(ISERROR(VLOOKUP($A13,PLANILHA!$A$2:$I$74,9,0)),"",VLOOKUP($A13,PLANILHA!$A$2:$I$74,9,0))</f>
        <v>Preço estável</v>
      </c>
      <c r="O13" s="10"/>
    </row>
    <row r="14" spans="1:15" ht="15" customHeight="1">
      <c r="A14" s="74">
        <v>4</v>
      </c>
      <c r="B14" s="81" t="str">
        <f>IF(ISERROR(VLOOKUP($A14,PLANILHA!$A$2:$I$389,2,0)),"",VLOOKUP($A14,PLANILHA!$A$2:$I$389,2,0))</f>
        <v>ALHO ROXO</v>
      </c>
      <c r="C14" s="82" t="str">
        <f>IF(ISERROR(VLOOKUP($A14,PLANILHA!$A$2:$I$389,3,0)),"",VLOOKUP($A14,PLANILHA!$A$2:$I$389,3,0))</f>
        <v>TIPO 5</v>
      </c>
      <c r="D14" s="81" t="str">
        <f>IF(ISERROR(VLOOKUP($A14,PLANILHA!$A$2:$I$389,4,0)),"",VLOOKUP($A14,PLANILHA!$A$2:$I$389,4,0))</f>
        <v>cxT</v>
      </c>
      <c r="E14" s="83">
        <f>IF(ISERROR(VLOOKUP($A14,PLANILHA!$A$2:$I$389,5,0)),"",VLOOKUP($A14,PLANILHA!$A$2:$I$389,5,0))</f>
        <v>10</v>
      </c>
      <c r="F14" s="84">
        <f>IF(ISERROR(VLOOKUP($A14,PLANILHA!$A$2:$I$389,6,0)),"",VLOOKUP($A14,PLANILHA!$A$2:$I$389,6,0))</f>
        <v>150</v>
      </c>
      <c r="G14" s="84">
        <f>IF(ISERROR(VLOOKUP($A14,PLANILHA!$A$2:$I$389,7,0)),"",VLOOKUP($A14,PLANILHA!$A$2:$I$389,7,0))</f>
        <v>180</v>
      </c>
      <c r="H14" s="84">
        <f>IF(ISERROR(VLOOKUP($A14,PLANILHA!$A$2:$I$389,8,0)),"",VLOOKUP($A14,PLANILHA!$A$2:$I$389,8,0))</f>
        <v>150</v>
      </c>
      <c r="I14" s="79" t="str">
        <f>IF(ISERROR(VLOOKUP($A14,PLANILHA!$A$2:$I$74,9,0)),"",VLOOKUP($A14,PLANILHA!$A$2:$I$74,9,0))</f>
        <v>Preço estável</v>
      </c>
      <c r="O14" s="10"/>
    </row>
    <row r="15" spans="1:15" ht="15" customHeight="1">
      <c r="A15" s="74">
        <v>5</v>
      </c>
      <c r="B15" s="75" t="str">
        <f>IF(ISERROR(VLOOKUP($A15,PLANILHA!$A$2:$I$389,2,0)),"",VLOOKUP($A15,PLANILHA!$A$2:$I$389,2,0))</f>
        <v>ALHO ROXO</v>
      </c>
      <c r="C15" s="80" t="str">
        <f>IF(ISERROR(VLOOKUP($A15,PLANILHA!$A$2:$I$389,3,0)),"",VLOOKUP($A15,PLANILHA!$A$2:$I$389,3,0))</f>
        <v>TIPO 4</v>
      </c>
      <c r="D15" s="75" t="str">
        <f>IF(ISERROR(VLOOKUP($A15,PLANILHA!$A$2:$I$389,4,0)),"",VLOOKUP($A15,PLANILHA!$A$2:$I$389,4,0))</f>
        <v>cxT</v>
      </c>
      <c r="E15" s="76">
        <f>IF(ISERROR(VLOOKUP($A15,PLANILHA!$A$2:$I$389,5,0)),"",VLOOKUP($A15,PLANILHA!$A$2:$I$389,5,0))</f>
        <v>10</v>
      </c>
      <c r="F15" s="77">
        <f>IF(ISERROR(VLOOKUP($A15,PLANILHA!$A$2:$I$389,6,0)),"",VLOOKUP($A15,PLANILHA!$A$2:$I$389,6,0))</f>
        <v>130</v>
      </c>
      <c r="G15" s="77">
        <f>IF(ISERROR(VLOOKUP($A15,PLANILHA!$A$2:$I$389,7,0)),"",VLOOKUP($A15,PLANILHA!$A$2:$I$389,7,0))</f>
        <v>130</v>
      </c>
      <c r="H15" s="77">
        <f>IF(ISERROR(VLOOKUP($A15,PLANILHA!$A$2:$I$389,8,0)),"",VLOOKUP($A15,PLANILHA!$A$2:$I$389,8,0))</f>
        <v>130</v>
      </c>
      <c r="I15" s="85" t="str">
        <f>IF(ISERROR(VLOOKUP($A15,PLANILHA!$A$2:$I$74,9,0)),"",VLOOKUP($A15,PLANILHA!$A$2:$I$74,9,0))</f>
        <v>Preço em alta</v>
      </c>
      <c r="O15" s="10"/>
    </row>
    <row r="16" spans="1:15" ht="15" customHeight="1">
      <c r="A16" s="74">
        <v>6</v>
      </c>
      <c r="B16" s="81" t="str">
        <f>IF(ISERROR(VLOOKUP($A16,PLANILHA!$A$2:$I$389,2,0)),"",VLOOKUP($A16,PLANILHA!$A$2:$I$389,2,0))</f>
        <v>ALHO    (Descascado)</v>
      </c>
      <c r="C16" s="82" t="str">
        <f>IF(ISERROR(VLOOKUP($A16,PLANILHA!$A$2:$I$389,3,0)),"",VLOOKUP($A16,PLANILHA!$A$2:$I$389,3,0))</f>
        <v/>
      </c>
      <c r="D16" s="81" t="str">
        <f>IF(ISERROR(VLOOKUP($A16,PLANILHA!$A$2:$I$389,4,0)),"",VLOOKUP($A16,PLANILHA!$A$2:$I$389,4,0))</f>
        <v>Kg</v>
      </c>
      <c r="E16" s="83">
        <f>IF(ISERROR(VLOOKUP($A16,PLANILHA!$A$2:$I$389,5,0)),"",VLOOKUP($A16,PLANILHA!$A$2:$I$389,5,0))</f>
        <v>1</v>
      </c>
      <c r="F16" s="84">
        <f>IF(ISERROR(VLOOKUP($A16,PLANILHA!$A$2:$I$389,6,0)),"",VLOOKUP($A16,PLANILHA!$A$2:$I$389,6,0))</f>
        <v>17</v>
      </c>
      <c r="G16" s="84">
        <f>IF(ISERROR(VLOOKUP($A16,PLANILHA!$A$2:$I$389,7,0)),"",VLOOKUP($A16,PLANILHA!$A$2:$I$389,7,0))</f>
        <v>20</v>
      </c>
      <c r="H16" s="84">
        <f>IF(ISERROR(VLOOKUP($A16,PLANILHA!$A$2:$I$389,8,0)),"",VLOOKUP($A16,PLANILHA!$A$2:$I$389,8,0))</f>
        <v>17</v>
      </c>
      <c r="I16" s="79" t="str">
        <f>IF(ISERROR(VLOOKUP($A16,PLANILHA!$A$2:$I$74,9,0)),"",VLOOKUP($A16,PLANILHA!$A$2:$I$74,9,0))</f>
        <v>Preço estável</v>
      </c>
      <c r="O16" s="10"/>
    </row>
    <row r="17" spans="1:15" ht="15" customHeight="1">
      <c r="A17" s="74">
        <v>7</v>
      </c>
      <c r="B17" s="75" t="str">
        <f>IF(ISERROR(VLOOKUP($A17,PLANILHA!$A$2:$I$389,2,0)),"",VLOOKUP($A17,PLANILHA!$A$2:$I$389,2,0))</f>
        <v>ALHO    (Triturado)</v>
      </c>
      <c r="C17" s="80" t="str">
        <f>IF(ISERROR(VLOOKUP($A17,PLANILHA!$A$2:$I$389,3,0)),"",VLOOKUP($A17,PLANILHA!$A$2:$I$389,3,0))</f>
        <v/>
      </c>
      <c r="D17" s="75" t="str">
        <f>IF(ISERROR(VLOOKUP($A17,PLANILHA!$A$2:$I$389,4,0)),"",VLOOKUP($A17,PLANILHA!$A$2:$I$389,4,0))</f>
        <v>Kg</v>
      </c>
      <c r="E17" s="76">
        <f>IF(ISERROR(VLOOKUP($A17,PLANILHA!$A$2:$I$389,5,0)),"",VLOOKUP($A17,PLANILHA!$A$2:$I$389,5,0))</f>
        <v>3</v>
      </c>
      <c r="F17" s="77">
        <f>IF(ISERROR(VLOOKUP($A17,PLANILHA!$A$2:$I$389,6,0)),"",VLOOKUP($A17,PLANILHA!$A$2:$I$389,6,0))</f>
        <v>30</v>
      </c>
      <c r="G17" s="77">
        <f>IF(ISERROR(VLOOKUP($A17,PLANILHA!$A$2:$I$389,7,0)),"",VLOOKUP($A17,PLANILHA!$A$2:$I$389,7,0))</f>
        <v>30</v>
      </c>
      <c r="H17" s="77">
        <f>IF(ISERROR(VLOOKUP($A17,PLANILHA!$A$2:$I$389,8,0)),"",VLOOKUP($A17,PLANILHA!$A$2:$I$389,8,0))</f>
        <v>30</v>
      </c>
      <c r="I17" s="85" t="str">
        <f>IF(ISERROR(VLOOKUP($A17,PLANILHA!$A$2:$I$74,9,0)),"",VLOOKUP($A17,PLANILHA!$A$2:$I$74,9,0))</f>
        <v>Preço estável</v>
      </c>
      <c r="O17" s="10"/>
    </row>
    <row r="18" spans="1:15" ht="15" customHeight="1">
      <c r="A18" s="74">
        <v>8</v>
      </c>
      <c r="B18" s="81" t="str">
        <f>IF(ISERROR(VLOOKUP($A18,PLANILHA!$A$2:$I$389,2,0)),"",VLOOKUP($A18,PLANILHA!$A$2:$I$389,2,0))</f>
        <v>AMENDOIM C/ CASCA</v>
      </c>
      <c r="C18" s="82" t="str">
        <f>IF(ISERROR(VLOOKUP($A18,PLANILHA!$A$2:$I$389,3,0)),"",VLOOKUP($A18,PLANILHA!$A$2:$I$389,3,0))</f>
        <v/>
      </c>
      <c r="D18" s="81" t="str">
        <f>IF(ISERROR(VLOOKUP($A18,PLANILHA!$A$2:$I$389,4,0)),"",VLOOKUP($A18,PLANILHA!$A$2:$I$389,4,0))</f>
        <v>Kg</v>
      </c>
      <c r="E18" s="83">
        <f>IF(ISERROR(VLOOKUP($A18,PLANILHA!$A$2:$I$389,5,0)),"",VLOOKUP($A18,PLANILHA!$A$2:$I$389,5,0))</f>
        <v>10</v>
      </c>
      <c r="F18" s="84">
        <f>IF(ISERROR(VLOOKUP($A18,PLANILHA!$A$2:$I$389,6,0)),"",VLOOKUP($A18,PLANILHA!$A$2:$I$389,6,0))</f>
        <v>80</v>
      </c>
      <c r="G18" s="84">
        <f>IF(ISERROR(VLOOKUP($A18,PLANILHA!$A$2:$I$389,7,0)),"",VLOOKUP($A18,PLANILHA!$A$2:$I$389,7,0))</f>
        <v>90</v>
      </c>
      <c r="H18" s="84">
        <f>IF(ISERROR(VLOOKUP($A18,PLANILHA!$A$2:$I$389,8,0)),"",VLOOKUP($A18,PLANILHA!$A$2:$I$389,8,0))</f>
        <v>80</v>
      </c>
      <c r="I18" s="79" t="str">
        <f>IF(ISERROR(VLOOKUP($A18,PLANILHA!$A$2:$I$74,9,0)),"",VLOOKUP($A18,PLANILHA!$A$2:$I$74,9,0))</f>
        <v>Preço estável</v>
      </c>
      <c r="O18" s="10"/>
    </row>
    <row r="19" spans="1:15" ht="15" customHeight="1">
      <c r="A19" s="74">
        <v>9</v>
      </c>
      <c r="B19" s="75" t="str">
        <f>IF(ISERROR(VLOOKUP($A19,PLANILHA!$A$2:$I$389,2,0)),"",VLOOKUP($A19,PLANILHA!$A$2:$I$389,2,0))</f>
        <v>BATATA  (Lavada)</v>
      </c>
      <c r="C19" s="80" t="str">
        <f>IF(ISERROR(VLOOKUP($A19,PLANILHA!$A$2:$I$389,3,0)),"",VLOOKUP($A19,PLANILHA!$A$2:$I$389,3,0))</f>
        <v>Ágata</v>
      </c>
      <c r="D19" s="75" t="str">
        <f>IF(ISERROR(VLOOKUP($A19,PLANILHA!$A$2:$I$389,4,0)),"",VLOOKUP($A19,PLANILHA!$A$2:$I$389,4,0))</f>
        <v>Sc</v>
      </c>
      <c r="E19" s="76">
        <f>IF(ISERROR(VLOOKUP($A19,PLANILHA!$A$2:$I$389,5,0)),"",VLOOKUP($A19,PLANILHA!$A$2:$I$389,5,0))</f>
        <v>25</v>
      </c>
      <c r="F19" s="77">
        <f>IF(ISERROR(VLOOKUP($A19,PLANILHA!$A$2:$I$389,6,0)),"",VLOOKUP($A19,PLANILHA!$A$2:$I$389,6,0))</f>
        <v>60</v>
      </c>
      <c r="G19" s="77">
        <f>IF(ISERROR(VLOOKUP($A19,PLANILHA!$A$2:$I$389,7,0)),"",VLOOKUP($A19,PLANILHA!$A$2:$I$389,7,0))</f>
        <v>70</v>
      </c>
      <c r="H19" s="77">
        <f>IF(ISERROR(VLOOKUP($A19,PLANILHA!$A$2:$I$389,8,0)),"",VLOOKUP($A19,PLANILHA!$A$2:$I$389,8,0))</f>
        <v>60</v>
      </c>
      <c r="I19" s="85" t="str">
        <f>IF(ISERROR(VLOOKUP($A19,PLANILHA!$A$2:$I$74,9,0)),"",VLOOKUP($A19,PLANILHA!$A$2:$I$74,9,0))</f>
        <v>Preço em alta</v>
      </c>
      <c r="O19" s="10"/>
    </row>
    <row r="20" spans="1:15" ht="15" customHeight="1">
      <c r="A20" s="74">
        <v>10</v>
      </c>
      <c r="B20" s="81" t="str">
        <f>IF(ISERROR(VLOOKUP($A20,PLANILHA!$A$2:$I$389,2,0)),"",VLOOKUP($A20,PLANILHA!$A$2:$I$389,2,0))</f>
        <v>BATATA  (Lavada)</v>
      </c>
      <c r="C20" s="82" t="str">
        <f>IF(ISERROR(VLOOKUP($A20,PLANILHA!$A$2:$I$389,3,0)),"",VLOOKUP($A20,PLANILHA!$A$2:$I$389,3,0))</f>
        <v>Asterix</v>
      </c>
      <c r="D20" s="81" t="str">
        <f>IF(ISERROR(VLOOKUP($A20,PLANILHA!$A$2:$I$389,4,0)),"",VLOOKUP($A20,PLANILHA!$A$2:$I$389,4,0))</f>
        <v>Sc</v>
      </c>
      <c r="E20" s="83">
        <f>IF(ISERROR(VLOOKUP($A20,PLANILHA!$A$2:$I$389,5,0)),"",VLOOKUP($A20,PLANILHA!$A$2:$I$389,5,0))</f>
        <v>25</v>
      </c>
      <c r="F20" s="84">
        <f>IF(ISERROR(VLOOKUP($A20,PLANILHA!$A$2:$I$389,6,0)),"",VLOOKUP($A20,PLANILHA!$A$2:$I$389,6,0))</f>
        <v>55</v>
      </c>
      <c r="G20" s="84">
        <f>IF(ISERROR(VLOOKUP($A20,PLANILHA!$A$2:$I$389,7,0)),"",VLOOKUP($A20,PLANILHA!$A$2:$I$389,7,0))</f>
        <v>60</v>
      </c>
      <c r="H20" s="84">
        <f>IF(ISERROR(VLOOKUP($A20,PLANILHA!$A$2:$I$389,8,0)),"",VLOOKUP($A20,PLANILHA!$A$2:$I$389,8,0))</f>
        <v>55</v>
      </c>
      <c r="I20" s="79" t="str">
        <f>IF(ISERROR(VLOOKUP($A20,PLANILHA!$A$2:$I$74,9,0)),"",VLOOKUP($A20,PLANILHA!$A$2:$I$74,9,0))</f>
        <v>Preço em alta</v>
      </c>
      <c r="O20" s="10"/>
    </row>
    <row r="21" spans="1:15" ht="15" customHeight="1">
      <c r="A21" s="74">
        <v>11</v>
      </c>
      <c r="B21" s="75" t="str">
        <f>IF(ISERROR(VLOOKUP($A21,PLANILHA!$A$2:$I$389,2,0)),"",VLOOKUP($A21,PLANILHA!$A$2:$I$389,2,0))</f>
        <v>BATATA  (Lavada)</v>
      </c>
      <c r="C21" s="80" t="str">
        <f>IF(ISERROR(VLOOKUP($A21,PLANILHA!$A$2:$I$389,3,0)),"",VLOOKUP($A21,PLANILHA!$A$2:$I$389,3,0))</f>
        <v>Bolinha</v>
      </c>
      <c r="D21" s="75" t="str">
        <f>IF(ISERROR(VLOOKUP($A21,PLANILHA!$A$2:$I$389,4,0)),"",VLOOKUP($A21,PLANILHA!$A$2:$I$389,4,0))</f>
        <v>Sc</v>
      </c>
      <c r="E21" s="76">
        <f>IF(ISERROR(VLOOKUP($A21,PLANILHA!$A$2:$I$389,5,0)),"",VLOOKUP($A21,PLANILHA!$A$2:$I$389,5,0))</f>
        <v>25</v>
      </c>
      <c r="F21" s="77">
        <f>IF(ISERROR(VLOOKUP($A21,PLANILHA!$A$2:$I$389,6,0)),"",VLOOKUP($A21,PLANILHA!$A$2:$I$389,6,0))</f>
        <v>60</v>
      </c>
      <c r="G21" s="77">
        <f>IF(ISERROR(VLOOKUP($A21,PLANILHA!$A$2:$I$389,7,0)),"",VLOOKUP($A21,PLANILHA!$A$2:$I$389,7,0))</f>
        <v>60</v>
      </c>
      <c r="H21" s="77">
        <f>IF(ISERROR(VLOOKUP($A21,PLANILHA!$A$2:$I$389,8,0)),"",VLOOKUP($A21,PLANILHA!$A$2:$I$389,8,0))</f>
        <v>60</v>
      </c>
      <c r="I21" s="85" t="str">
        <f>IF(ISERROR(VLOOKUP($A21,PLANILHA!$A$2:$I$74,9,0)),"",VLOOKUP($A21,PLANILHA!$A$2:$I$74,9,0))</f>
        <v>Preço em alta</v>
      </c>
      <c r="O21" s="10"/>
    </row>
    <row r="22" spans="1:15" ht="15" customHeight="1">
      <c r="A22" s="74">
        <v>12</v>
      </c>
      <c r="B22" s="81" t="str">
        <f>IF(ISERROR(VLOOKUP($A22,PLANILHA!$A$2:$I$389,2,0)),"",VLOOKUP($A22,PLANILHA!$A$2:$I$389,2,0))</f>
        <v xml:space="preserve">BATATA  (Escovada)   </v>
      </c>
      <c r="C22" s="82" t="str">
        <f>IF(ISERROR(VLOOKUP($A22,PLANILHA!$A$2:$I$389,3,0)),"",VLOOKUP($A22,PLANILHA!$A$2:$I$389,3,0))</f>
        <v>Caesar</v>
      </c>
      <c r="D22" s="81" t="str">
        <f>IF(ISERROR(VLOOKUP($A22,PLANILHA!$A$2:$I$389,4,0)),"",VLOOKUP($A22,PLANILHA!$A$2:$I$389,4,0))</f>
        <v>Sc</v>
      </c>
      <c r="E22" s="83">
        <f>IF(ISERROR(VLOOKUP($A22,PLANILHA!$A$2:$I$389,5,0)),"",VLOOKUP($A22,PLANILHA!$A$2:$I$389,5,0))</f>
        <v>25</v>
      </c>
      <c r="F22" s="84">
        <f>IF(ISERROR(VLOOKUP($A22,PLANILHA!$A$2:$I$389,6,0)),"",VLOOKUP($A22,PLANILHA!$A$2:$I$389,6,0))</f>
        <v>80</v>
      </c>
      <c r="G22" s="84">
        <f>IF(ISERROR(VLOOKUP($A22,PLANILHA!$A$2:$I$389,7,0)),"",VLOOKUP($A22,PLANILHA!$A$2:$I$389,7,0))</f>
        <v>90</v>
      </c>
      <c r="H22" s="84">
        <f>IF(ISERROR(VLOOKUP($A22,PLANILHA!$A$2:$I$389,8,0)),"",VLOOKUP($A22,PLANILHA!$A$2:$I$389,8,0))</f>
        <v>80</v>
      </c>
      <c r="I22" s="79" t="str">
        <f>IF(ISERROR(VLOOKUP($A22,PLANILHA!$A$2:$I$74,9,0)),"",VLOOKUP($A22,PLANILHA!$A$2:$I$74,9,0))</f>
        <v>Preço estável</v>
      </c>
      <c r="O22" s="10"/>
    </row>
    <row r="23" spans="1:15" ht="15" customHeight="1">
      <c r="A23" s="74">
        <v>13</v>
      </c>
      <c r="B23" s="75" t="str">
        <f>IF(ISERROR(VLOOKUP($A23,PLANILHA!$A$2:$I$389,2,0)),"",VLOOKUP($A23,PLANILHA!$A$2:$I$389,2,0))</f>
        <v xml:space="preserve">BATATA  (Escovada)   </v>
      </c>
      <c r="C23" s="80" t="str">
        <f>IF(ISERROR(VLOOKUP($A23,PLANILHA!$A$2:$I$389,3,0)),"",VLOOKUP($A23,PLANILHA!$A$2:$I$389,3,0))</f>
        <v>Diversas</v>
      </c>
      <c r="D23" s="75" t="str">
        <f>IF(ISERROR(VLOOKUP($A23,PLANILHA!$A$2:$I$389,4,0)),"",VLOOKUP($A23,PLANILHA!$A$2:$I$389,4,0))</f>
        <v>Sc</v>
      </c>
      <c r="E23" s="76">
        <f>IF(ISERROR(VLOOKUP($A23,PLANILHA!$A$2:$I$389,5,0)),"",VLOOKUP($A23,PLANILHA!$A$2:$I$389,5,0))</f>
        <v>25</v>
      </c>
      <c r="F23" s="77">
        <f>IF(ISERROR(VLOOKUP($A23,PLANILHA!$A$2:$I$389,6,0)),"",VLOOKUP($A23,PLANILHA!$A$2:$I$389,6,0))</f>
        <v>25</v>
      </c>
      <c r="G23" s="77">
        <f>IF(ISERROR(VLOOKUP($A23,PLANILHA!$A$2:$I$389,7,0)),"",VLOOKUP($A23,PLANILHA!$A$2:$I$389,7,0))</f>
        <v>35</v>
      </c>
      <c r="H23" s="77">
        <f>IF(ISERROR(VLOOKUP($A23,PLANILHA!$A$2:$I$389,8,0)),"",VLOOKUP($A23,PLANILHA!$A$2:$I$389,8,0))</f>
        <v>25</v>
      </c>
      <c r="I23" s="85" t="str">
        <f>IF(ISERROR(VLOOKUP($A23,PLANILHA!$A$2:$I$74,9,0)),"",VLOOKUP($A23,PLANILHA!$A$2:$I$74,9,0))</f>
        <v>Preço em baixa</v>
      </c>
      <c r="O23" s="10"/>
    </row>
    <row r="24" spans="1:15" ht="15" customHeight="1">
      <c r="A24" s="74">
        <v>14</v>
      </c>
      <c r="B24" s="81" t="str">
        <f>IF(ISERROR(VLOOKUP($A24,PLANILHA!$A$2:$I$389,2,0)),"",VLOOKUP($A24,PLANILHA!$A$2:$I$389,2,0))</f>
        <v>CEBOLA CX 2</v>
      </c>
      <c r="C24" s="82" t="str">
        <f>IF(ISERROR(VLOOKUP($A24,PLANILHA!$A$2:$I$389,3,0)),"",VLOOKUP($A24,PLANILHA!$A$2:$I$389,3,0))</f>
        <v>Roxa</v>
      </c>
      <c r="D24" s="81" t="str">
        <f>IF(ISERROR(VLOOKUP($A24,PLANILHA!$A$2:$I$389,4,0)),"",VLOOKUP($A24,PLANILHA!$A$2:$I$389,4,0))</f>
        <v>Sc</v>
      </c>
      <c r="E24" s="83">
        <f>IF(ISERROR(VLOOKUP($A24,PLANILHA!$A$2:$I$389,5,0)),"",VLOOKUP($A24,PLANILHA!$A$2:$I$389,5,0))</f>
        <v>20</v>
      </c>
      <c r="F24" s="84">
        <f>IF(ISERROR(VLOOKUP($A24,PLANILHA!$A$2:$I$389,6,0)),"",VLOOKUP($A24,PLANILHA!$A$2:$I$389,6,0))</f>
        <v>120</v>
      </c>
      <c r="G24" s="84">
        <f>IF(ISERROR(VLOOKUP($A24,PLANILHA!$A$2:$I$389,7,0)),"",VLOOKUP($A24,PLANILHA!$A$2:$I$389,7,0))</f>
        <v>120</v>
      </c>
      <c r="H24" s="84">
        <f>IF(ISERROR(VLOOKUP($A24,PLANILHA!$A$2:$I$389,8,0)),"",VLOOKUP($A24,PLANILHA!$A$2:$I$389,8,0))</f>
        <v>120</v>
      </c>
      <c r="I24" s="79" t="str">
        <f>IF(ISERROR(VLOOKUP($A24,PLANILHA!$A$2:$I$74,9,0)),"",VLOOKUP($A24,PLANILHA!$A$2:$I$74,9,0))</f>
        <v>Preço em alta</v>
      </c>
      <c r="O24" s="10"/>
    </row>
    <row r="25" spans="1:15" ht="15" customHeight="1">
      <c r="A25" s="74">
        <v>15</v>
      </c>
      <c r="B25" s="75" t="str">
        <f>IF(ISERROR(VLOOKUP($A25,PLANILHA!$A$2:$I$389,2,0)),"",VLOOKUP($A25,PLANILHA!$A$2:$I$389,2,0))</f>
        <v>CEBOLA CX 3</v>
      </c>
      <c r="C25" s="80" t="str">
        <f>IF(ISERROR(VLOOKUP($A25,PLANILHA!$A$2:$I$389,3,0)),"",VLOOKUP($A25,PLANILHA!$A$2:$I$389,3,0))</f>
        <v>Roxa</v>
      </c>
      <c r="D25" s="75" t="str">
        <f>IF(ISERROR(VLOOKUP($A25,PLANILHA!$A$2:$I$389,4,0)),"",VLOOKUP($A25,PLANILHA!$A$2:$I$389,4,0))</f>
        <v>Sc</v>
      </c>
      <c r="E25" s="76">
        <f>IF(ISERROR(VLOOKUP($A25,PLANILHA!$A$2:$I$389,5,0)),"",VLOOKUP($A25,PLANILHA!$A$2:$I$389,5,0))</f>
        <v>20</v>
      </c>
      <c r="F25" s="77">
        <f>IF(ISERROR(VLOOKUP($A25,PLANILHA!$A$2:$I$389,6,0)),"",VLOOKUP($A25,PLANILHA!$A$2:$I$389,6,0))</f>
        <v>90</v>
      </c>
      <c r="G25" s="77">
        <f>IF(ISERROR(VLOOKUP($A25,PLANILHA!$A$2:$I$389,7,0)),"",VLOOKUP($A25,PLANILHA!$A$2:$I$389,7,0))</f>
        <v>90</v>
      </c>
      <c r="H25" s="77">
        <f>IF(ISERROR(VLOOKUP($A25,PLANILHA!$A$2:$I$389,8,0)),"",VLOOKUP($A25,PLANILHA!$A$2:$I$389,8,0))</f>
        <v>90</v>
      </c>
      <c r="I25" s="85" t="str">
        <f>IF(ISERROR(VLOOKUP($A25,PLANILHA!$A$2:$I$74,9,0)),"",VLOOKUP($A25,PLANILHA!$A$2:$I$74,9,0))</f>
        <v>Preço estável</v>
      </c>
      <c r="O25" s="10"/>
    </row>
    <row r="26" spans="1:15" ht="15" customHeight="1">
      <c r="A26" s="74">
        <v>16</v>
      </c>
      <c r="B26" s="81" t="str">
        <f>IF(ISERROR(VLOOKUP($A26,PLANILHA!$A$2:$I$389,2,0)),"",VLOOKUP($A26,PLANILHA!$A$2:$I$389,2,0))</f>
        <v>CEBOLA CX 1</v>
      </c>
      <c r="C26" s="82" t="str">
        <f>IF(ISERROR(VLOOKUP($A26,PLANILHA!$A$2:$I$389,3,0)),"",VLOOKUP($A26,PLANILHA!$A$2:$I$389,3,0))</f>
        <v>Nacional</v>
      </c>
      <c r="D26" s="81" t="str">
        <f>IF(ISERROR(VLOOKUP($A26,PLANILHA!$A$2:$I$389,4,0)),"",VLOOKUP($A26,PLANILHA!$A$2:$I$389,4,0))</f>
        <v>Sc</v>
      </c>
      <c r="E26" s="83">
        <f>IF(ISERROR(VLOOKUP($A26,PLANILHA!$A$2:$I$389,5,0)),"",VLOOKUP($A26,PLANILHA!$A$2:$I$389,5,0))</f>
        <v>20</v>
      </c>
      <c r="F26" s="84">
        <f>IF(ISERROR(VLOOKUP($A26,PLANILHA!$A$2:$I$389,6,0)),"",VLOOKUP($A26,PLANILHA!$A$2:$I$389,6,0))</f>
        <v>30</v>
      </c>
      <c r="G26" s="84">
        <f>IF(ISERROR(VLOOKUP($A26,PLANILHA!$A$2:$I$389,7,0)),"",VLOOKUP($A26,PLANILHA!$A$2:$I$389,7,0))</f>
        <v>35</v>
      </c>
      <c r="H26" s="84">
        <f>IF(ISERROR(VLOOKUP($A26,PLANILHA!$A$2:$I$389,8,0)),"",VLOOKUP($A26,PLANILHA!$A$2:$I$389,8,0))</f>
        <v>30</v>
      </c>
      <c r="I26" s="79" t="str">
        <f>IF(ISERROR(VLOOKUP($A26,PLANILHA!$A$2:$I$74,9,0)),"",VLOOKUP($A26,PLANILHA!$A$2:$I$74,9,0))</f>
        <v>Preço em alta</v>
      </c>
      <c r="O26" s="10"/>
    </row>
    <row r="27" spans="1:15" ht="15" customHeight="1">
      <c r="A27" s="74">
        <v>17</v>
      </c>
      <c r="B27" s="75" t="str">
        <f>IF(ISERROR(VLOOKUP($A27,PLANILHA!$A$2:$I$389,2,0)),"",VLOOKUP($A27,PLANILHA!$A$2:$I$389,2,0))</f>
        <v>CEBOLA CX 2</v>
      </c>
      <c r="C27" s="80" t="str">
        <f>IF(ISERROR(VLOOKUP($A27,PLANILHA!$A$2:$I$389,3,0)),"",VLOOKUP($A27,PLANILHA!$A$2:$I$389,3,0))</f>
        <v>Nacional</v>
      </c>
      <c r="D27" s="75" t="str">
        <f>IF(ISERROR(VLOOKUP($A27,PLANILHA!$A$2:$I$389,4,0)),"",VLOOKUP($A27,PLANILHA!$A$2:$I$389,4,0))</f>
        <v>Sc</v>
      </c>
      <c r="E27" s="76">
        <f>IF(ISERROR(VLOOKUP($A27,PLANILHA!$A$2:$I$389,5,0)),"",VLOOKUP($A27,PLANILHA!$A$2:$I$389,5,0))</f>
        <v>20</v>
      </c>
      <c r="F27" s="77">
        <f>IF(ISERROR(VLOOKUP($A27,PLANILHA!$A$2:$I$389,6,0)),"",VLOOKUP($A27,PLANILHA!$A$2:$I$389,6,0))</f>
        <v>35</v>
      </c>
      <c r="G27" s="77">
        <f>IF(ISERROR(VLOOKUP($A27,PLANILHA!$A$2:$I$389,7,0)),"",VLOOKUP($A27,PLANILHA!$A$2:$I$389,7,0))</f>
        <v>35</v>
      </c>
      <c r="H27" s="77">
        <f>IF(ISERROR(VLOOKUP($A27,PLANILHA!$A$2:$I$389,8,0)),"",VLOOKUP($A27,PLANILHA!$A$2:$I$389,8,0))</f>
        <v>35</v>
      </c>
      <c r="I27" s="85" t="str">
        <f>IF(ISERROR(VLOOKUP($A27,PLANILHA!$A$2:$I$74,9,0)),"",VLOOKUP($A27,PLANILHA!$A$2:$I$74,9,0))</f>
        <v>Preço em alta</v>
      </c>
      <c r="O27" s="10"/>
    </row>
    <row r="28" spans="1:15" ht="15" customHeight="1">
      <c r="A28" s="74">
        <v>18</v>
      </c>
      <c r="B28" s="81" t="str">
        <f>IF(ISERROR(VLOOKUP($A28,PLANILHA!$A$2:$I$389,2,0)),"",VLOOKUP($A28,PLANILHA!$A$2:$I$389,2,0))</f>
        <v>CEBOLA CX 3</v>
      </c>
      <c r="C28" s="82" t="str">
        <f>IF(ISERROR(VLOOKUP($A28,PLANILHA!$A$2:$I$389,3,0)),"",VLOOKUP($A28,PLANILHA!$A$2:$I$389,3,0))</f>
        <v>Nacional</v>
      </c>
      <c r="D28" s="81" t="str">
        <f>IF(ISERROR(VLOOKUP($A28,PLANILHA!$A$2:$I$389,4,0)),"",VLOOKUP($A28,PLANILHA!$A$2:$I$389,4,0))</f>
        <v>Sc</v>
      </c>
      <c r="E28" s="83">
        <f>IF(ISERROR(VLOOKUP($A28,PLANILHA!$A$2:$I$389,5,0)),"",VLOOKUP($A28,PLANILHA!$A$2:$I$389,5,0))</f>
        <v>20</v>
      </c>
      <c r="F28" s="84">
        <f>IF(ISERROR(VLOOKUP($A28,PLANILHA!$A$2:$I$389,6,0)),"",VLOOKUP($A28,PLANILHA!$A$2:$I$389,6,0))</f>
        <v>40</v>
      </c>
      <c r="G28" s="84">
        <f>IF(ISERROR(VLOOKUP($A28,PLANILHA!$A$2:$I$389,7,0)),"",VLOOKUP($A28,PLANILHA!$A$2:$I$389,7,0))</f>
        <v>50</v>
      </c>
      <c r="H28" s="84">
        <f>IF(ISERROR(VLOOKUP($A28,PLANILHA!$A$2:$I$389,8,0)),"",VLOOKUP($A28,PLANILHA!$A$2:$I$389,8,0))</f>
        <v>40</v>
      </c>
      <c r="I28" s="79" t="str">
        <f>IF(ISERROR(VLOOKUP($A28,PLANILHA!$A$2:$I$74,9,0)),"",VLOOKUP($A28,PLANILHA!$A$2:$I$74,9,0))</f>
        <v>Preço estável</v>
      </c>
      <c r="O28" s="10"/>
    </row>
    <row r="29" spans="1:15" ht="15" customHeight="1">
      <c r="A29" s="74">
        <v>19</v>
      </c>
      <c r="B29" s="75" t="str">
        <f>IF(ISERROR(VLOOKUP($A29,PLANILHA!$A$2:$I$389,2,0)),"",VLOOKUP($A29,PLANILHA!$A$2:$I$389,2,0))</f>
        <v>CEBOLA CX 4</v>
      </c>
      <c r="C29" s="76" t="str">
        <f>IF(ISERROR(VLOOKUP($A29,PLANILHA!$A$2:$I$389,3,0)),"",VLOOKUP($A29,PLANILHA!$A$2:$I$389,3,0))</f>
        <v>Nacional</v>
      </c>
      <c r="D29" s="75" t="str">
        <f>IF(ISERROR(VLOOKUP($A29,PLANILHA!$A$2:$I$389,4,0)),"",VLOOKUP($A29,PLANILHA!$A$2:$I$389,4,0))</f>
        <v>Sc</v>
      </c>
      <c r="E29" s="76">
        <f>IF(ISERROR(VLOOKUP($A29,PLANILHA!$A$2:$I$389,5,0)),"",VLOOKUP($A29,PLANILHA!$A$2:$I$389,5,0))</f>
        <v>20</v>
      </c>
      <c r="F29" s="77">
        <f>IF(ISERROR(VLOOKUP($A29,PLANILHA!$A$2:$I$389,6,0)),"",VLOOKUP($A29,PLANILHA!$A$2:$I$389,6,0))</f>
        <v>30</v>
      </c>
      <c r="G29" s="77">
        <f>IF(ISERROR(VLOOKUP($A29,PLANILHA!$A$2:$I$389,7,0)),"",VLOOKUP($A29,PLANILHA!$A$2:$I$389,7,0))</f>
        <v>30</v>
      </c>
      <c r="H29" s="77">
        <f>IF(ISERROR(VLOOKUP($A29,PLANILHA!$A$2:$I$389,8,0)),"",VLOOKUP($A29,PLANILHA!$A$2:$I$389,8,0))</f>
        <v>30</v>
      </c>
      <c r="I29" s="85" t="str">
        <f>IF(ISERROR(VLOOKUP($A29,PLANILHA!$A$2:$I$74,9,0)),"",VLOOKUP($A29,PLANILHA!$A$2:$I$74,9,0))</f>
        <v>Preço estável</v>
      </c>
      <c r="O29" s="10"/>
    </row>
    <row r="30" spans="1:15" ht="15" customHeight="1">
      <c r="A30" s="74">
        <v>20</v>
      </c>
      <c r="B30" s="81" t="str">
        <f>IF(ISERROR(VLOOKUP($A30,PLANILHA!$A$2:$I$389,2,0)),"",VLOOKUP($A30,PLANILHA!$A$2:$I$389,2,0))</f>
        <v>CÔCO SECO</v>
      </c>
      <c r="C30" s="83" t="str">
        <f>IF(ISERROR(VLOOKUP($A30,PLANILHA!$A$2:$I$389,3,0)),"",VLOOKUP($A30,PLANILHA!$A$2:$I$389,3,0))</f>
        <v/>
      </c>
      <c r="D30" s="81" t="str">
        <f>IF(ISERROR(VLOOKUP($A30,PLANILHA!$A$2:$I$389,4,0)),"",VLOOKUP($A30,PLANILHA!$A$2:$I$389,4,0))</f>
        <v>Sc</v>
      </c>
      <c r="E30" s="83">
        <f>IF(ISERROR(VLOOKUP($A30,PLANILHA!$A$2:$I$389,5,0)),"",VLOOKUP($A30,PLANILHA!$A$2:$I$389,5,0))</f>
        <v>15</v>
      </c>
      <c r="F30" s="84">
        <f>IF(ISERROR(VLOOKUP($A30,PLANILHA!$A$2:$I$389,6,0)),"",VLOOKUP($A30,PLANILHA!$A$2:$I$389,6,0))</f>
        <v>60</v>
      </c>
      <c r="G30" s="84">
        <f>IF(ISERROR(VLOOKUP($A30,PLANILHA!$A$2:$I$389,7,0)),"",VLOOKUP($A30,PLANILHA!$A$2:$I$389,7,0))</f>
        <v>60</v>
      </c>
      <c r="H30" s="84">
        <f>IF(ISERROR(VLOOKUP($A30,PLANILHA!$A$2:$I$389,8,0)),"",VLOOKUP($A30,PLANILHA!$A$2:$I$389,8,0))</f>
        <v>60</v>
      </c>
      <c r="I30" s="79" t="str">
        <f>IF(ISERROR(VLOOKUP($A30,PLANILHA!$A$2:$I$74,9,0)),"",VLOOKUP($A30,PLANILHA!$A$2:$I$74,9,0))</f>
        <v>Preço estável</v>
      </c>
      <c r="O30" s="10"/>
    </row>
    <row r="31" spans="1:15" ht="15" customHeight="1">
      <c r="A31" s="74">
        <v>21</v>
      </c>
      <c r="B31" s="75" t="str">
        <f>IF(ISERROR(VLOOKUP($A31,PLANILHA!$A$2:$I$389,2,0)),"",VLOOKUP($A31,PLANILHA!$A$2:$I$389,2,0))</f>
        <v>CÔCO SECO</v>
      </c>
      <c r="C31" s="76" t="str">
        <f>IF(ISERROR(VLOOKUP($A31,PLANILHA!$A$2:$I$389,3,0)),"",VLOOKUP($A31,PLANILHA!$A$2:$I$389,3,0))</f>
        <v/>
      </c>
      <c r="D31" s="75" t="str">
        <f>IF(ISERROR(VLOOKUP($A31,PLANILHA!$A$2:$I$389,4,0)),"",VLOOKUP($A31,PLANILHA!$A$2:$I$389,4,0))</f>
        <v>Sc</v>
      </c>
      <c r="E31" s="76">
        <f>IF(ISERROR(VLOOKUP($A31,PLANILHA!$A$2:$I$389,5,0)),"",VLOOKUP($A31,PLANILHA!$A$2:$I$389,5,0))</f>
        <v>18</v>
      </c>
      <c r="F31" s="77">
        <f>IF(ISERROR(VLOOKUP($A31,PLANILHA!$A$2:$I$389,6,0)),"",VLOOKUP($A31,PLANILHA!$A$2:$I$389,6,0))</f>
        <v>70</v>
      </c>
      <c r="G31" s="77">
        <f>IF(ISERROR(VLOOKUP($A31,PLANILHA!$A$2:$I$389,7,0)),"",VLOOKUP($A31,PLANILHA!$A$2:$I$389,7,0))</f>
        <v>70</v>
      </c>
      <c r="H31" s="77">
        <f>IF(ISERROR(VLOOKUP($A31,PLANILHA!$A$2:$I$389,8,0)),"",VLOOKUP($A31,PLANILHA!$A$2:$I$389,8,0))</f>
        <v>70</v>
      </c>
      <c r="I31" s="85" t="str">
        <f>IF(ISERROR(VLOOKUP($A31,PLANILHA!$A$2:$I$74,9,0)),"",VLOOKUP($A31,PLANILHA!$A$2:$I$74,9,0))</f>
        <v>Preço estável</v>
      </c>
      <c r="O31" s="10"/>
    </row>
    <row r="32" spans="1:15" ht="15" customHeight="1">
      <c r="A32" s="74">
        <v>22</v>
      </c>
      <c r="B32" s="81" t="str">
        <f>IF(ISERROR(VLOOKUP($A32,PLANILHA!$A$2:$I$389,2,0)),"",VLOOKUP($A32,PLANILHA!$A$2:$I$389,2,0))</f>
        <v>CÔCO SECO</v>
      </c>
      <c r="C32" s="83" t="str">
        <f>IF(ISERROR(VLOOKUP($A32,PLANILHA!$A$2:$I$389,3,0)),"",VLOOKUP($A32,PLANILHA!$A$2:$I$389,3,0))</f>
        <v/>
      </c>
      <c r="D32" s="81" t="str">
        <f>IF(ISERROR(VLOOKUP($A32,PLANILHA!$A$2:$I$389,4,0)),"",VLOOKUP($A32,PLANILHA!$A$2:$I$389,4,0))</f>
        <v>Sc</v>
      </c>
      <c r="E32" s="83">
        <f>IF(ISERROR(VLOOKUP($A32,PLANILHA!$A$2:$I$389,5,0)),"",VLOOKUP($A32,PLANILHA!$A$2:$I$389,5,0))</f>
        <v>20</v>
      </c>
      <c r="F32" s="84">
        <f>IF(ISERROR(VLOOKUP($A32,PLANILHA!$A$2:$I$389,6,0)),"",VLOOKUP($A32,PLANILHA!$A$2:$I$389,6,0))</f>
        <v>70</v>
      </c>
      <c r="G32" s="84">
        <f>IF(ISERROR(VLOOKUP($A32,PLANILHA!$A$2:$I$389,7,0)),"",VLOOKUP($A32,PLANILHA!$A$2:$I$389,7,0))</f>
        <v>70</v>
      </c>
      <c r="H32" s="84">
        <f>IF(ISERROR(VLOOKUP($A32,PLANILHA!$A$2:$I$389,8,0)),"",VLOOKUP($A32,PLANILHA!$A$2:$I$389,8,0))</f>
        <v>70</v>
      </c>
      <c r="I32" s="79" t="str">
        <f>IF(ISERROR(VLOOKUP($A32,PLANILHA!$A$2:$I$74,9,0)),"",VLOOKUP($A32,PLANILHA!$A$2:$I$74,9,0))</f>
        <v>Preço estável</v>
      </c>
      <c r="O32" s="10"/>
    </row>
    <row r="33" spans="1:16" ht="15" customHeight="1">
      <c r="A33" s="74">
        <v>23</v>
      </c>
      <c r="B33" s="75" t="str">
        <f>IF(ISERROR(VLOOKUP($A33,PLANILHA!$A$2:$I$389,2,0)),"",VLOOKUP($A33,PLANILHA!$A$2:$I$389,2,0))</f>
        <v>ARROZ</v>
      </c>
      <c r="C33" s="76" t="str">
        <f>IF(ISERROR(VLOOKUP($A33,PLANILHA!$A$2:$I$389,3,0)),"",VLOOKUP($A33,PLANILHA!$A$2:$I$389,3,0))</f>
        <v/>
      </c>
      <c r="D33" s="75" t="str">
        <f>IF(ISERROR(VLOOKUP($A33,PLANILHA!$A$2:$I$389,4,0)),"",VLOOKUP($A33,PLANILHA!$A$2:$I$389,4,0))</f>
        <v>Sc</v>
      </c>
      <c r="E33" s="76">
        <f>IF(ISERROR(VLOOKUP($A33,PLANILHA!$A$2:$I$389,5,0)),"",VLOOKUP($A33,PLANILHA!$A$2:$I$389,5,0))</f>
        <v>30</v>
      </c>
      <c r="F33" s="77">
        <f>IF(ISERROR(VLOOKUP($A33,PLANILHA!$A$2:$I$389,6,0)),"",VLOOKUP($A33,PLANILHA!$A$2:$I$389,6,0))</f>
        <v>150</v>
      </c>
      <c r="G33" s="77">
        <f>IF(ISERROR(VLOOKUP($A33,PLANILHA!$A$2:$I$389,7,0)),"",VLOOKUP($A33,PLANILHA!$A$2:$I$389,7,0))</f>
        <v>150</v>
      </c>
      <c r="H33" s="77">
        <f>IF(ISERROR(VLOOKUP($A33,PLANILHA!$A$2:$I$389,8,0)),"",VLOOKUP($A33,PLANILHA!$A$2:$I$389,8,0))</f>
        <v>150</v>
      </c>
      <c r="I33" s="85" t="str">
        <f>IF(ISERROR(VLOOKUP($A33,PLANILHA!$A$2:$I$74,9,0)),"",VLOOKUP($A33,PLANILHA!$A$2:$I$74,9,0))</f>
        <v>Preço estável</v>
      </c>
      <c r="O33" s="12"/>
      <c r="P33" s="13"/>
    </row>
    <row r="34" spans="1:16" ht="15" customHeight="1">
      <c r="A34" s="74">
        <v>24</v>
      </c>
      <c r="B34" s="81" t="str">
        <f>IF(ISERROR(VLOOKUP($A34,PLANILHA!$A$2:$I$389,2,0)),"",VLOOKUP($A34,PLANILHA!$A$2:$I$389,2,0))</f>
        <v>FÉCULA MANDIOCA</v>
      </c>
      <c r="C34" s="83" t="str">
        <f>IF(ISERROR(VLOOKUP($A34,PLANILHA!$A$2:$I$389,3,0)),"",VLOOKUP($A34,PLANILHA!$A$2:$I$389,3,0))</f>
        <v/>
      </c>
      <c r="D34" s="81" t="str">
        <f>IF(ISERROR(VLOOKUP($A34,PLANILHA!$A$2:$I$389,4,0)),"",VLOOKUP($A34,PLANILHA!$A$2:$I$389,4,0))</f>
        <v>Sc</v>
      </c>
      <c r="E34" s="83">
        <f>IF(ISERROR(VLOOKUP($A34,PLANILHA!$A$2:$I$389,5,0)),"",VLOOKUP($A34,PLANILHA!$A$2:$I$389,5,0))</f>
        <v>25</v>
      </c>
      <c r="F34" s="84">
        <f>IF(ISERROR(VLOOKUP($A34,PLANILHA!$A$2:$I$389,6,0)),"",VLOOKUP($A34,PLANILHA!$A$2:$I$389,6,0))</f>
        <v>110</v>
      </c>
      <c r="G34" s="84">
        <f>IF(ISERROR(VLOOKUP($A34,PLANILHA!$A$2:$I$389,7,0)),"",VLOOKUP($A34,PLANILHA!$A$2:$I$389,7,0))</f>
        <v>110</v>
      </c>
      <c r="H34" s="84">
        <f>IF(ISERROR(VLOOKUP($A34,PLANILHA!$A$2:$I$389,8,0)),"",VLOOKUP($A34,PLANILHA!$A$2:$I$389,8,0))</f>
        <v>110</v>
      </c>
      <c r="I34" s="79" t="str">
        <f>IF(ISERROR(VLOOKUP($A34,PLANILHA!$A$2:$I$74,9,0)),"",VLOOKUP($A34,PLANILHA!$A$2:$I$74,9,0))</f>
        <v>Preço estável</v>
      </c>
      <c r="O34" s="12"/>
      <c r="P34" s="13"/>
    </row>
    <row r="35" spans="1:16" ht="15" customHeight="1">
      <c r="A35" s="74">
        <v>25</v>
      </c>
      <c r="B35" s="75" t="str">
        <f>IF(ISERROR(VLOOKUP($A35,PLANILHA!$A$2:$I$389,2,0)),"",VLOOKUP($A35,PLANILHA!$A$2:$I$389,2,0))</f>
        <v>FEIJÃO CARIOCA</v>
      </c>
      <c r="C35" s="76" t="str">
        <f>IF(ISERROR(VLOOKUP($A35,PLANILHA!$A$2:$I$389,3,0)),"",VLOOKUP($A35,PLANILHA!$A$2:$I$389,3,0))</f>
        <v/>
      </c>
      <c r="D35" s="75" t="str">
        <f>IF(ISERROR(VLOOKUP($A35,PLANILHA!$A$2:$I$389,4,0)),"",VLOOKUP($A35,PLANILHA!$A$2:$I$389,4,0))</f>
        <v>Sc</v>
      </c>
      <c r="E35" s="76">
        <f>IF(ISERROR(VLOOKUP($A35,PLANILHA!$A$2:$I$389,5,0)),"",VLOOKUP($A35,PLANILHA!$A$2:$I$389,5,0))</f>
        <v>30</v>
      </c>
      <c r="F35" s="77">
        <f>IF(ISERROR(VLOOKUP($A35,PLANILHA!$A$2:$I$389,6,0)),"",VLOOKUP($A35,PLANILHA!$A$2:$I$389,6,0))</f>
        <v>200</v>
      </c>
      <c r="G35" s="77">
        <f>IF(ISERROR(VLOOKUP($A35,PLANILHA!$A$2:$I$389,7,0)),"",VLOOKUP($A35,PLANILHA!$A$2:$I$389,7,0))</f>
        <v>200</v>
      </c>
      <c r="H35" s="77">
        <f>IF(ISERROR(VLOOKUP($A35,PLANILHA!$A$2:$I$389,8,0)),"",VLOOKUP($A35,PLANILHA!$A$2:$I$389,8,0))</f>
        <v>200</v>
      </c>
      <c r="I35" s="85" t="str">
        <f>IF(ISERROR(VLOOKUP($A35,PLANILHA!$A$2:$I$74,9,0)),"",VLOOKUP($A35,PLANILHA!$A$2:$I$74,9,0))</f>
        <v>Preço estável</v>
      </c>
      <c r="O35" s="12"/>
      <c r="P35" s="13"/>
    </row>
    <row r="36" spans="1:16" ht="15" customHeight="1">
      <c r="A36" s="74">
        <v>26</v>
      </c>
      <c r="B36" s="81" t="str">
        <f>IF(ISERROR(VLOOKUP($A36,PLANILHA!$A$2:$I$389,2,0)),"",VLOOKUP($A36,PLANILHA!$A$2:$I$389,2,0))</f>
        <v>FEIJÃO PRETO</v>
      </c>
      <c r="C36" s="83" t="str">
        <f>IF(ISERROR(VLOOKUP($A36,PLANILHA!$A$2:$I$389,3,0)),"",VLOOKUP($A36,PLANILHA!$A$2:$I$389,3,0))</f>
        <v/>
      </c>
      <c r="D36" s="81" t="str">
        <f>IF(ISERROR(VLOOKUP($A36,PLANILHA!$A$2:$I$389,4,0)),"",VLOOKUP($A36,PLANILHA!$A$2:$I$389,4,0))</f>
        <v>Sc</v>
      </c>
      <c r="E36" s="83">
        <f>IF(ISERROR(VLOOKUP($A36,PLANILHA!$A$2:$I$389,5,0)),"",VLOOKUP($A36,PLANILHA!$A$2:$I$389,5,0))</f>
        <v>30</v>
      </c>
      <c r="F36" s="84">
        <f>IF(ISERROR(VLOOKUP($A36,PLANILHA!$A$2:$I$389,6,0)),"",VLOOKUP($A36,PLANILHA!$A$2:$I$389,6,0))</f>
        <v>170</v>
      </c>
      <c r="G36" s="84">
        <f>IF(ISERROR(VLOOKUP($A36,PLANILHA!$A$2:$I$389,7,0)),"",VLOOKUP($A36,PLANILHA!$A$2:$I$389,7,0))</f>
        <v>170</v>
      </c>
      <c r="H36" s="84">
        <f>IF(ISERROR(VLOOKUP($A36,PLANILHA!$A$2:$I$389,8,0)),"",VLOOKUP($A36,PLANILHA!$A$2:$I$389,8,0))</f>
        <v>170</v>
      </c>
      <c r="I36" s="79" t="str">
        <f>IF(ISERROR(VLOOKUP($A36,PLANILHA!$A$2:$I$74,9,0)),"",VLOOKUP($A36,PLANILHA!$A$2:$I$74,9,0))</f>
        <v>Preço estável</v>
      </c>
      <c r="O36" s="12"/>
      <c r="P36" s="13"/>
    </row>
    <row r="37" spans="1:16" ht="15" customHeight="1">
      <c r="A37" s="74">
        <v>27</v>
      </c>
      <c r="B37" s="75" t="str">
        <f>IF(ISERROR(VLOOKUP($A37,PLANILHA!$A$2:$I$389,2,0)),"",VLOOKUP($A37,PLANILHA!$A$2:$I$389,2,0))</f>
        <v>FARINHA MANDIOCA</v>
      </c>
      <c r="C37" s="76" t="str">
        <f>IF(ISERROR(VLOOKUP($A37,PLANILHA!$A$2:$I$389,3,0)),"",VLOOKUP($A37,PLANILHA!$A$2:$I$389,3,0))</f>
        <v>Fina</v>
      </c>
      <c r="D37" s="75" t="str">
        <f>IF(ISERROR(VLOOKUP($A37,PLANILHA!$A$2:$I$389,4,0)),"",VLOOKUP($A37,PLANILHA!$A$2:$I$389,4,0))</f>
        <v>Sc</v>
      </c>
      <c r="E37" s="76">
        <f>IF(ISERROR(VLOOKUP($A37,PLANILHA!$A$2:$I$389,5,0)),"",VLOOKUP($A37,PLANILHA!$A$2:$I$389,5,0))</f>
        <v>25</v>
      </c>
      <c r="F37" s="77">
        <f>IF(ISERROR(VLOOKUP($A37,PLANILHA!$A$2:$I$389,6,0)),"",VLOOKUP($A37,PLANILHA!$A$2:$I$389,6,0))</f>
        <v>112</v>
      </c>
      <c r="G37" s="77">
        <f>IF(ISERROR(VLOOKUP($A37,PLANILHA!$A$2:$I$389,7,0)),"",VLOOKUP($A37,PLANILHA!$A$2:$I$389,7,0))</f>
        <v>112</v>
      </c>
      <c r="H37" s="77">
        <f>IF(ISERROR(VLOOKUP($A37,PLANILHA!$A$2:$I$389,8,0)),"",VLOOKUP($A37,PLANILHA!$A$2:$I$389,8,0))</f>
        <v>112</v>
      </c>
      <c r="I37" s="85" t="str">
        <f>IF(ISERROR(VLOOKUP($A37,PLANILHA!$A$2:$I$74,9,0)),"",VLOOKUP($A37,PLANILHA!$A$2:$I$74,9,0))</f>
        <v>Preço estável</v>
      </c>
      <c r="O37" s="12"/>
      <c r="P37" s="13"/>
    </row>
    <row r="38" spans="1:16" ht="15" customHeight="1">
      <c r="A38" s="74">
        <v>28</v>
      </c>
      <c r="B38" s="81" t="str">
        <f>IF(ISERROR(VLOOKUP($A38,PLANILHA!$A$2:$I$389,2,0)),"",VLOOKUP($A38,PLANILHA!$A$2:$I$389,2,0))</f>
        <v>FARINHA MANDIOCA</v>
      </c>
      <c r="C38" s="83" t="str">
        <f>IF(ISERROR(VLOOKUP($A38,PLANILHA!$A$2:$I$389,3,0)),"",VLOOKUP($A38,PLANILHA!$A$2:$I$389,3,0))</f>
        <v>Grossa</v>
      </c>
      <c r="D38" s="81" t="str">
        <f>IF(ISERROR(VLOOKUP($A38,PLANILHA!$A$2:$I$389,4,0)),"",VLOOKUP($A38,PLANILHA!$A$2:$I$389,4,0))</f>
        <v>Sc</v>
      </c>
      <c r="E38" s="83">
        <f>IF(ISERROR(VLOOKUP($A38,PLANILHA!$A$2:$I$389,5,0)),"",VLOOKUP($A38,PLANILHA!$A$2:$I$389,5,0))</f>
        <v>20</v>
      </c>
      <c r="F38" s="84">
        <f>IF(ISERROR(VLOOKUP($A38,PLANILHA!$A$2:$I$389,6,0)),"",VLOOKUP($A38,PLANILHA!$A$2:$I$389,6,0))</f>
        <v>90</v>
      </c>
      <c r="G38" s="84">
        <f>IF(ISERROR(VLOOKUP($A38,PLANILHA!$A$2:$I$389,7,0)),"",VLOOKUP($A38,PLANILHA!$A$2:$I$389,7,0))</f>
        <v>90</v>
      </c>
      <c r="H38" s="84">
        <f>IF(ISERROR(VLOOKUP($A38,PLANILHA!$A$2:$I$389,8,0)),"",VLOOKUP($A38,PLANILHA!$A$2:$I$389,8,0))</f>
        <v>90</v>
      </c>
      <c r="I38" s="79" t="str">
        <f>IF(ISERROR(VLOOKUP($A38,PLANILHA!$A$2:$I$74,9,0)),"",VLOOKUP($A38,PLANILHA!$A$2:$I$74,9,0))</f>
        <v>Preço estável</v>
      </c>
      <c r="O38" s="12"/>
      <c r="P38" s="13"/>
    </row>
    <row r="39" spans="1:16" ht="15" customHeight="1">
      <c r="A39" s="74">
        <v>29</v>
      </c>
      <c r="B39" s="75" t="str">
        <f>IF(ISERROR(VLOOKUP($A39,PLANILHA!$A$2:$I$389,2,0)),"",VLOOKUP($A39,PLANILHA!$A$2:$I$389,2,0))</f>
        <v xml:space="preserve">OVO VERMELHO JUMBO </v>
      </c>
      <c r="C39" s="76">
        <f>IF(ISERROR(VLOOKUP($A39,PLANILHA!$A$2:$I$389,3,0)),"",VLOOKUP($A39,PLANILHA!$A$2:$I$389,3,0))</f>
        <v>30</v>
      </c>
      <c r="D39" s="75" t="str">
        <f>IF(ISERROR(VLOOKUP($A39,PLANILHA!$A$2:$I$389,4,0)),"",VLOOKUP($A39,PLANILHA!$A$2:$I$389,4,0))</f>
        <v>Dz</v>
      </c>
      <c r="E39" s="76">
        <f>IF(ISERROR(VLOOKUP($A39,PLANILHA!$A$2:$I$389,5,0)),"",VLOOKUP($A39,PLANILHA!$A$2:$I$389,5,0))</f>
        <v>30</v>
      </c>
      <c r="F39" s="77">
        <f>IF(ISERROR(VLOOKUP($A39,PLANILHA!$A$2:$I$389,6,0)),"",VLOOKUP($A39,PLANILHA!$A$2:$I$389,6,0))</f>
        <v>200</v>
      </c>
      <c r="G39" s="77">
        <f>IF(ISERROR(VLOOKUP($A39,PLANILHA!$A$2:$I$389,7,0)),"",VLOOKUP($A39,PLANILHA!$A$2:$I$389,7,0))</f>
        <v>216</v>
      </c>
      <c r="H39" s="77">
        <f>IF(ISERROR(VLOOKUP($A39,PLANILHA!$A$2:$I$389,8,0)),"",VLOOKUP($A39,PLANILHA!$A$2:$I$389,8,0))</f>
        <v>200</v>
      </c>
      <c r="I39" s="85" t="str">
        <f>IF(ISERROR(VLOOKUP($A39,PLANILHA!$A$2:$I$74,9,0)),"",VLOOKUP($A39,PLANILHA!$A$2:$I$74,9,0))</f>
        <v>Preço em baixa</v>
      </c>
      <c r="O39" s="12"/>
      <c r="P39" s="13"/>
    </row>
    <row r="40" spans="1:16" ht="15" customHeight="1">
      <c r="A40" s="74">
        <v>30</v>
      </c>
      <c r="B40" s="81" t="str">
        <f>IF(ISERROR(VLOOKUP($A40,PLANILHA!$A$2:$I$389,2,0)),"",VLOOKUP($A40,PLANILHA!$A$2:$I$389,2,0))</f>
        <v xml:space="preserve">OVO VERMELHO EXTRA </v>
      </c>
      <c r="C40" s="83">
        <f>IF(ISERROR(VLOOKUP($A40,PLANILHA!$A$2:$I$389,3,0)),"",VLOOKUP($A40,PLANILHA!$A$2:$I$389,3,0))</f>
        <v>30</v>
      </c>
      <c r="D40" s="81" t="str">
        <f>IF(ISERROR(VLOOKUP($A40,PLANILHA!$A$2:$I$389,4,0)),"",VLOOKUP($A40,PLANILHA!$A$2:$I$389,4,0))</f>
        <v>Dz</v>
      </c>
      <c r="E40" s="83">
        <f>IF(ISERROR(VLOOKUP($A40,PLANILHA!$A$2:$I$389,5,0)),"",VLOOKUP($A40,PLANILHA!$A$2:$I$389,5,0))</f>
        <v>30</v>
      </c>
      <c r="F40" s="84">
        <f>IF(ISERROR(VLOOKUP($A40,PLANILHA!$A$2:$I$389,6,0)),"",VLOOKUP($A40,PLANILHA!$A$2:$I$389,6,0))</f>
        <v>170</v>
      </c>
      <c r="G40" s="84">
        <f>IF(ISERROR(VLOOKUP($A40,PLANILHA!$A$2:$I$389,7,0)),"",VLOOKUP($A40,PLANILHA!$A$2:$I$389,7,0))</f>
        <v>196</v>
      </c>
      <c r="H40" s="84">
        <f>IF(ISERROR(VLOOKUP($A40,PLANILHA!$A$2:$I$389,8,0)),"",VLOOKUP($A40,PLANILHA!$A$2:$I$389,8,0))</f>
        <v>170</v>
      </c>
      <c r="I40" s="79" t="str">
        <f>IF(ISERROR(VLOOKUP($A40,PLANILHA!$A$2:$I$74,9,0)),"",VLOOKUP($A40,PLANILHA!$A$2:$I$74,9,0))</f>
        <v>Preço em baixa</v>
      </c>
      <c r="O40" s="12"/>
      <c r="P40" s="13"/>
    </row>
    <row r="41" spans="1:16" ht="15" customHeight="1">
      <c r="A41" s="74">
        <v>31</v>
      </c>
      <c r="B41" s="75" t="str">
        <f>IF(ISERROR(VLOOKUP($A41,PLANILHA!$A$2:$I$389,2,0)),"",VLOOKUP($A41,PLANILHA!$A$2:$I$389,2,0))</f>
        <v xml:space="preserve">OVO BRANCO JUMBO  </v>
      </c>
      <c r="C41" s="76">
        <f>IF(ISERROR(VLOOKUP($A41,PLANILHA!$A$2:$I$389,3,0)),"",VLOOKUP($A41,PLANILHA!$A$2:$I$389,3,0))</f>
        <v>30</v>
      </c>
      <c r="D41" s="75" t="str">
        <f>IF(ISERROR(VLOOKUP($A41,PLANILHA!$A$2:$I$389,4,0)),"",VLOOKUP($A41,PLANILHA!$A$2:$I$389,4,0))</f>
        <v>Dz</v>
      </c>
      <c r="E41" s="76">
        <f>IF(ISERROR(VLOOKUP($A41,PLANILHA!$A$2:$I$389,5,0)),"",VLOOKUP($A41,PLANILHA!$A$2:$I$389,5,0))</f>
        <v>30</v>
      </c>
      <c r="F41" s="77">
        <f>IF(ISERROR(VLOOKUP($A41,PLANILHA!$A$2:$I$389,6,0)),"",VLOOKUP($A41,PLANILHA!$A$2:$I$389,6,0))</f>
        <v>186</v>
      </c>
      <c r="G41" s="77">
        <f>IF(ISERROR(VLOOKUP($A41,PLANILHA!$A$2:$I$389,7,0)),"",VLOOKUP($A41,PLANILHA!$A$2:$I$389,7,0))</f>
        <v>190</v>
      </c>
      <c r="H41" s="77">
        <f>IF(ISERROR(VLOOKUP($A41,PLANILHA!$A$2:$I$389,8,0)),"",VLOOKUP($A41,PLANILHA!$A$2:$I$389,8,0))</f>
        <v>186</v>
      </c>
      <c r="I41" s="85" t="str">
        <f>IF(ISERROR(VLOOKUP($A41,PLANILHA!$A$2:$I$74,9,0)),"",VLOOKUP($A41,PLANILHA!$A$2:$I$74,9,0))</f>
        <v>Preço em baixa</v>
      </c>
      <c r="O41" s="12"/>
      <c r="P41" s="13"/>
    </row>
    <row r="42" spans="1:16" ht="15" customHeight="1">
      <c r="A42" s="74">
        <v>32</v>
      </c>
      <c r="B42" s="81" t="str">
        <f>IF(ISERROR(VLOOKUP($A42,PLANILHA!$A$2:$I$389,2,0)),"",VLOOKUP($A42,PLANILHA!$A$2:$I$389,2,0))</f>
        <v>OVO BRANCO EXTRA</v>
      </c>
      <c r="C42" s="83">
        <f>IF(ISERROR(VLOOKUP($A42,PLANILHA!$A$2:$I$389,3,0)),"",VLOOKUP($A42,PLANILHA!$A$2:$I$389,3,0))</f>
        <v>30</v>
      </c>
      <c r="D42" s="81" t="str">
        <f>IF(ISERROR(VLOOKUP($A42,PLANILHA!$A$2:$I$389,4,0)),"",VLOOKUP($A42,PLANILHA!$A$2:$I$389,4,0))</f>
        <v>Dz</v>
      </c>
      <c r="E42" s="83">
        <f>IF(ISERROR(VLOOKUP($A42,PLANILHA!$A$2:$I$389,5,0)),"",VLOOKUP($A42,PLANILHA!$A$2:$I$389,5,0))</f>
        <v>30</v>
      </c>
      <c r="F42" s="84">
        <f>IF(ISERROR(VLOOKUP($A42,PLANILHA!$A$2:$I$389,6,0)),"",VLOOKUP($A42,PLANILHA!$A$2:$I$389,6,0))</f>
        <v>156</v>
      </c>
      <c r="G42" s="84">
        <f>IF(ISERROR(VLOOKUP($A42,PLANILHA!$A$2:$I$389,7,0)),"",VLOOKUP($A42,PLANILHA!$A$2:$I$389,7,0))</f>
        <v>160</v>
      </c>
      <c r="H42" s="84">
        <f>IF(ISERROR(VLOOKUP($A42,PLANILHA!$A$2:$I$389,8,0)),"",VLOOKUP($A42,PLANILHA!$A$2:$I$389,8,0))</f>
        <v>156</v>
      </c>
      <c r="I42" s="79" t="str">
        <f>IF(ISERROR(VLOOKUP($A42,PLANILHA!$A$2:$I$74,9,0)),"",VLOOKUP($A42,PLANILHA!$A$2:$I$74,9,0))</f>
        <v>Preço em baixa</v>
      </c>
      <c r="O42" s="14"/>
      <c r="P42" s="15"/>
    </row>
    <row r="43" spans="1:16" ht="15" customHeight="1">
      <c r="A43" s="74">
        <v>33</v>
      </c>
      <c r="B43" s="75" t="str">
        <f>IF(ISERROR(VLOOKUP($A43,PLANILHA!$A$2:$I$389,2,0)),"",VLOOKUP($A43,PLANILHA!$A$2:$I$389,2,0))</f>
        <v xml:space="preserve">OVO BRANCO GRANDE </v>
      </c>
      <c r="C43" s="76"/>
      <c r="D43" s="75" t="str">
        <f>IF(ISERROR(VLOOKUP($A43,PLANILHA!$A$2:$I$389,4,0)),"",VLOOKUP($A43,PLANILHA!$A$2:$I$389,4,0))</f>
        <v>Dz</v>
      </c>
      <c r="E43" s="76"/>
      <c r="F43" s="77">
        <f>IF(ISERROR(VLOOKUP($A43,PLANILHA!$A$2:$I$389,6,0)),"",VLOOKUP($A43,PLANILHA!$A$2:$I$389,6,0))</f>
        <v>155</v>
      </c>
      <c r="G43" s="77">
        <f>IF(ISERROR(VLOOKUP($A43,PLANILHA!$A$2:$I$389,7,0)),"",VLOOKUP($A43,PLANILHA!$A$2:$I$389,7,0))</f>
        <v>155</v>
      </c>
      <c r="H43" s="77">
        <f>IF(ISERROR(VLOOKUP($A43,PLANILHA!$A$2:$I$389,8,0)),"",VLOOKUP($A43,PLANILHA!$A$2:$I$389,8,0))</f>
        <v>155</v>
      </c>
      <c r="I43" s="85" t="str">
        <f>IF(ISERROR(VLOOKUP($A43,PLANILHA!$A$2:$I$74,9,0)),"",VLOOKUP($A43,PLANILHA!$A$2:$I$74,9,0))</f>
        <v>Preço em baixa</v>
      </c>
      <c r="O43" s="12"/>
      <c r="P43" s="13"/>
    </row>
    <row r="44" spans="1:16" ht="15" customHeight="1">
      <c r="A44" s="74">
        <v>34</v>
      </c>
      <c r="B44" s="81" t="str">
        <f>IF(ISERROR(VLOOKUP($A44,PLANILHA!$A$2:$I$389,2,0)),"",VLOOKUP($A44,PLANILHA!$A$2:$I$389,2,0))</f>
        <v>OVO BRANCO MÉDIO</v>
      </c>
      <c r="C44" s="83">
        <f>IF(ISERROR(VLOOKUP($A44,PLANILHA!$A$2:$I$389,3,0)),"",VLOOKUP($A44,PLANILHA!$A$2:$I$389,3,0))</f>
        <v>30</v>
      </c>
      <c r="D44" s="81" t="str">
        <f>IF(ISERROR(VLOOKUP($A44,PLANILHA!$A$2:$I$389,4,0)),"",VLOOKUP($A44,PLANILHA!$A$2:$I$389,4,0))</f>
        <v>Dz</v>
      </c>
      <c r="E44" s="83"/>
      <c r="F44" s="84">
        <f>IF(ISERROR(VLOOKUP($A44,PLANILHA!$A$2:$I$389,6,0)),"",VLOOKUP($A44,PLANILHA!$A$2:$I$389,6,0))</f>
        <v>150</v>
      </c>
      <c r="G44" s="84">
        <f>IF(ISERROR(VLOOKUP($A44,PLANILHA!$A$2:$I$389,7,0)),"",VLOOKUP($A44,PLANILHA!$A$2:$I$389,7,0))</f>
        <v>150</v>
      </c>
      <c r="H44" s="84">
        <f>IF(ISERROR(VLOOKUP($A44,PLANILHA!$A$2:$I$389,8,0)),"",VLOOKUP($A44,PLANILHA!$A$2:$I$389,8,0))</f>
        <v>150</v>
      </c>
      <c r="I44" s="79" t="str">
        <f>IF(ISERROR(VLOOKUP($A44,PLANILHA!$A$2:$I$74,9,0)),"",VLOOKUP($A44,PLANILHA!$A$2:$I$74,9,0))</f>
        <v>Preço em baixa</v>
      </c>
      <c r="O44" s="12"/>
      <c r="P44" s="13"/>
    </row>
    <row r="45" spans="1:16" ht="15" customHeight="1">
      <c r="A45" s="74">
        <v>35</v>
      </c>
      <c r="B45" s="75" t="str">
        <f>IF(ISERROR(VLOOKUP($A45,PLANILHA!$A$2:$I$389,2,0)),"",VLOOKUP($A45,PLANILHA!$A$2:$I$389,2,0))</f>
        <v>OVO CAIPIRA</v>
      </c>
      <c r="C45" s="76">
        <f>IF(ISERROR(VLOOKUP($A45,PLANILHA!$A$2:$I$389,3,0)),"",VLOOKUP($A45,PLANILHA!$A$2:$I$389,3,0))</f>
        <v>15</v>
      </c>
      <c r="D45" s="75" t="str">
        <f>IF(ISERROR(VLOOKUP($A45,PLANILHA!$A$2:$I$389,4,0)),"",VLOOKUP($A45,PLANILHA!$A$2:$I$389,4,0))</f>
        <v>Dz</v>
      </c>
      <c r="E45" s="76"/>
      <c r="F45" s="77">
        <f>IF(ISERROR(VLOOKUP($A45,PLANILHA!$A$2:$I$389,6,0)),"",VLOOKUP($A45,PLANILHA!$A$2:$I$389,6,0))</f>
        <v>162</v>
      </c>
      <c r="G45" s="77">
        <f>IF(ISERROR(VLOOKUP($A45,PLANILHA!$A$2:$I$389,7,0)),"",VLOOKUP($A45,PLANILHA!$A$2:$I$389,7,0))</f>
        <v>162</v>
      </c>
      <c r="H45" s="77">
        <f>IF(ISERROR(VLOOKUP($A45,PLANILHA!$A$2:$I$389,8,0)),"",VLOOKUP($A45,PLANILHA!$A$2:$I$389,8,0))</f>
        <v>162</v>
      </c>
      <c r="I45" s="85" t="str">
        <f>IF(ISERROR(VLOOKUP($A45,PLANILHA!$A$2:$I$74,9,0)),"",VLOOKUP($A45,PLANILHA!$A$2:$I$74,9,0))</f>
        <v>Preço estável</v>
      </c>
      <c r="O45" s="12"/>
      <c r="P45" s="13"/>
    </row>
    <row r="46" spans="1:16" ht="15" customHeight="1">
      <c r="A46" s="74">
        <v>36</v>
      </c>
      <c r="B46" s="81" t="str">
        <f>IF(ISERROR(VLOOKUP($A46,PLANILHA!$A$2:$I$389,2,0)),"",VLOOKUP($A46,PLANILHA!$A$2:$I$389,2,0))</f>
        <v>OVO CODORNA</v>
      </c>
      <c r="C46" s="83">
        <f>IF(ISERROR(VLOOKUP($A46,PLANILHA!$A$2:$I$389,3,0)),"",VLOOKUP($A46,PLANILHA!$A$2:$I$389,3,0))</f>
        <v>50</v>
      </c>
      <c r="D46" s="81" t="str">
        <f>IF(ISERROR(VLOOKUP($A46,PLANILHA!$A$2:$I$389,4,0)),"",VLOOKUP($A46,PLANILHA!$A$2:$I$389,4,0))</f>
        <v>Dz</v>
      </c>
      <c r="E46" s="83"/>
      <c r="F46" s="84">
        <f>IF(ISERROR(VLOOKUP($A46,PLANILHA!$A$2:$I$389,6,0)),"",VLOOKUP($A46,PLANILHA!$A$2:$I$389,6,0))</f>
        <v>130</v>
      </c>
      <c r="G46" s="84">
        <f>IF(ISERROR(VLOOKUP($A46,PLANILHA!$A$2:$I$389,7,0)),"",VLOOKUP($A46,PLANILHA!$A$2:$I$389,7,0))</f>
        <v>130</v>
      </c>
      <c r="H46" s="84">
        <f>IF(ISERROR(VLOOKUP($A46,PLANILHA!$A$2:$I$389,8,0)),"",VLOOKUP($A46,PLANILHA!$A$2:$I$389,8,0))</f>
        <v>130</v>
      </c>
      <c r="I46" s="79" t="str">
        <f>IF(ISERROR(VLOOKUP($A46,PLANILHA!$A$2:$I$74,9,0)),"",VLOOKUP($A46,PLANILHA!$A$2:$I$74,9,0))</f>
        <v>Preço estável</v>
      </c>
      <c r="O46" s="12"/>
      <c r="P46" s="13"/>
    </row>
    <row r="47" spans="1:16" ht="15" customHeight="1">
      <c r="A47" s="74">
        <v>37</v>
      </c>
      <c r="B47" s="75" t="str">
        <f>IF(ISERROR(VLOOKUP($A47,PLANILHA!$A$2:$I$389,2,0)),"",VLOOKUP($A47,PLANILHA!$A$2:$I$389,2,0))</f>
        <v/>
      </c>
      <c r="C47" s="76" t="str">
        <f>IF(ISERROR(VLOOKUP($A47,PLANILHA!$A$2:$I$389,3,0)),"",VLOOKUP($A47,PLANILHA!$A$2:$I$389,3,0))</f>
        <v/>
      </c>
      <c r="D47" s="75" t="str">
        <f>IF(ISERROR(VLOOKUP($A47,PLANILHA!$A$2:$I$389,4,0)),"",VLOOKUP($A47,PLANILHA!$A$2:$I$389,4,0))</f>
        <v/>
      </c>
      <c r="E47" s="76"/>
      <c r="F47" s="77" t="str">
        <f>IF(ISERROR(VLOOKUP($A47,PLANILHA!$A$2:$I$389,6,0)),"",VLOOKUP($A47,PLANILHA!$A$2:$I$389,6,0))</f>
        <v/>
      </c>
      <c r="G47" s="77" t="str">
        <f>IF(ISERROR(VLOOKUP($A47,PLANILHA!$A$2:$I$389,7,0)),"",VLOOKUP($A47,PLANILHA!$A$2:$I$389,7,0))</f>
        <v/>
      </c>
      <c r="H47" s="77" t="str">
        <f>IF(ISERROR(VLOOKUP($A47,PLANILHA!$A$2:$I$389,8,0)),"",VLOOKUP($A47,PLANILHA!$A$2:$I$389,8,0))</f>
        <v/>
      </c>
      <c r="I47" s="85" t="str">
        <f>IF(ISERROR(VLOOKUP($A47,PLANILHA!$A$2:$I$74,9,0)),"",VLOOKUP($A47,PLANILHA!$A$2:$I$74,9,0))</f>
        <v/>
      </c>
      <c r="O47" s="12"/>
      <c r="P47" s="13"/>
    </row>
    <row r="48" spans="1:16" ht="15" customHeight="1">
      <c r="A48" s="74">
        <v>38</v>
      </c>
      <c r="B48" s="81" t="str">
        <f>IF(ISERROR(VLOOKUP($A48,PLANILHA!$A$2:$I$389,2,0)),"",VLOOKUP($A48,PLANILHA!$A$2:$I$389,2,0))</f>
        <v/>
      </c>
      <c r="C48" s="83" t="str">
        <f>IF(ISERROR(VLOOKUP($A48,PLANILHA!$A$2:$I$389,3,0)),"",VLOOKUP($A48,PLANILHA!$A$2:$I$389,3,0))</f>
        <v/>
      </c>
      <c r="D48" s="81" t="str">
        <f>IF(ISERROR(VLOOKUP($A48,PLANILHA!$A$2:$I$389,4,0)),"",VLOOKUP($A48,PLANILHA!$A$2:$I$389,4,0))</f>
        <v/>
      </c>
      <c r="E48" s="83"/>
      <c r="F48" s="84" t="str">
        <f>IF(ISERROR(VLOOKUP($A48,PLANILHA!$A$2:$I$389,6,0)),"",VLOOKUP($A48,PLANILHA!$A$2:$I$389,6,0))</f>
        <v/>
      </c>
      <c r="G48" s="84" t="str">
        <f>IF(ISERROR(VLOOKUP($A48,PLANILHA!$A$2:$I$389,7,0)),"",VLOOKUP($A48,PLANILHA!$A$2:$I$389,7,0))</f>
        <v/>
      </c>
      <c r="H48" s="84" t="str">
        <f>IF(ISERROR(VLOOKUP($A48,PLANILHA!$A$2:$I$389,8,0)),"",VLOOKUP($A48,PLANILHA!$A$2:$I$389,8,0))</f>
        <v/>
      </c>
      <c r="I48" s="79" t="str">
        <f>IF(ISERROR(VLOOKUP($A48,PLANILHA!$A$2:$I$74,9,0)),"",VLOOKUP($A48,PLANILHA!$A$2:$I$74,9,0))</f>
        <v/>
      </c>
      <c r="O48" s="12"/>
      <c r="P48" s="13"/>
    </row>
    <row r="49" spans="1:16" ht="15" customHeight="1">
      <c r="A49" s="74">
        <v>39</v>
      </c>
      <c r="B49" s="75" t="str">
        <f>IF(ISERROR(VLOOKUP($A49,PLANILHA!$A$2:$I$389,2,0)),"",VLOOKUP($A49,PLANILHA!$A$2:$I$389,2,0))</f>
        <v/>
      </c>
      <c r="C49" s="76" t="str">
        <f>IF(ISERROR(VLOOKUP($A49,PLANILHA!$A$2:$I$389,3,0)),"",VLOOKUP($A49,PLANILHA!$A$2:$I$389,3,0))</f>
        <v/>
      </c>
      <c r="D49" s="75" t="str">
        <f>IF(ISERROR(VLOOKUP($A49,PLANILHA!$A$2:$I$389,4,0)),"",VLOOKUP($A49,PLANILHA!$A$2:$I$389,4,0))</f>
        <v/>
      </c>
      <c r="E49" s="76"/>
      <c r="F49" s="77" t="str">
        <f>IF(ISERROR(VLOOKUP($A49,PLANILHA!$A$2:$I$389,6,0)),"",VLOOKUP($A49,PLANILHA!$A$2:$I$389,6,0))</f>
        <v/>
      </c>
      <c r="G49" s="77" t="str">
        <f>IF(ISERROR(VLOOKUP($A49,PLANILHA!$A$2:$I$389,7,0)),"",VLOOKUP($A49,PLANILHA!$A$2:$I$389,7,0))</f>
        <v/>
      </c>
      <c r="H49" s="77" t="str">
        <f>IF(ISERROR(VLOOKUP($A49,PLANILHA!$A$2:$I$389,8,0)),"",VLOOKUP($A49,PLANILHA!$A$2:$I$389,8,0))</f>
        <v/>
      </c>
      <c r="I49" s="85" t="str">
        <f>IF(ISERROR(VLOOKUP($A49,PLANILHA!$A$2:$I$74,9,0)),"",VLOOKUP($A49,PLANILHA!$A$2:$I$74,9,0))</f>
        <v/>
      </c>
      <c r="O49" s="12"/>
      <c r="P49" s="13"/>
    </row>
    <row r="50" spans="1:16" ht="15" customHeight="1">
      <c r="A50" s="74">
        <v>40</v>
      </c>
      <c r="B50" s="81" t="str">
        <f>IF(ISERROR(VLOOKUP($A50,PLANILHA!$A$2:$I$389,2,0)),"",VLOOKUP($A50,PLANILHA!$A$2:$I$389,2,0))</f>
        <v/>
      </c>
      <c r="C50" s="82" t="str">
        <f>IF(ISERROR(VLOOKUP($A50,PLANILHA!$A$2:$I$389,3,0)),"",VLOOKUP($A50,PLANILHA!$A$2:$I$389,3,0))</f>
        <v/>
      </c>
      <c r="D50" s="81" t="str">
        <f>IF(ISERROR(VLOOKUP($A50,PLANILHA!$A$2:$I$389,4,0)),"",VLOOKUP($A50,PLANILHA!$A$2:$I$389,4,0))</f>
        <v/>
      </c>
      <c r="E50" s="83" t="str">
        <f>IF(ISERROR(VLOOKUP($A50,PLANILHA!$A$2:$I$389,5,0)),"",VLOOKUP($A50,PLANILHA!$A$2:$I$389,5,0))</f>
        <v/>
      </c>
      <c r="F50" s="84" t="str">
        <f>IF(ISERROR(VLOOKUP($A50,PLANILHA!$A$2:$I$389,6,0)),"",VLOOKUP($A50,PLANILHA!$A$2:$I$389,6,0))</f>
        <v/>
      </c>
      <c r="G50" s="84" t="str">
        <f>IF(ISERROR(VLOOKUP($A50,PLANILHA!$A$2:$I$389,7,0)),"",VLOOKUP($A50,PLANILHA!$A$2:$I$389,7,0))</f>
        <v/>
      </c>
      <c r="H50" s="84" t="str">
        <f>IF(ISERROR(VLOOKUP($A50,PLANILHA!$A$2:$I$389,8,0)),"",VLOOKUP($A50,PLANILHA!$A$2:$I$389,8,0))</f>
        <v/>
      </c>
      <c r="I50" s="79" t="str">
        <f>IF(ISERROR(VLOOKUP($A50,PLANILHA!$A$2:$I$74,9,0)),"",VLOOKUP($A50,PLANILHA!$A$2:$I$74,9,0))</f>
        <v/>
      </c>
      <c r="O50" s="12"/>
      <c r="P50" s="13"/>
    </row>
    <row r="51" spans="1:16" ht="15" customHeight="1">
      <c r="A51" s="74">
        <v>41</v>
      </c>
      <c r="B51" s="75" t="str">
        <f>IF(ISERROR(VLOOKUP($A51,PLANILHA!$A$2:$I$389,2,0)),"",VLOOKUP($A51,PLANILHA!$A$2:$I$389,2,0))</f>
        <v/>
      </c>
      <c r="C51" s="80" t="str">
        <f>IF(ISERROR(VLOOKUP($A51,PLANILHA!$A$2:$I$389,3,0)),"",VLOOKUP($A51,PLANILHA!$A$2:$I$389,3,0))</f>
        <v/>
      </c>
      <c r="D51" s="75" t="str">
        <f>IF(ISERROR(VLOOKUP($A51,PLANILHA!$A$2:$I$389,4,0)),"",VLOOKUP($A51,PLANILHA!$A$2:$I$389,4,0))</f>
        <v/>
      </c>
      <c r="E51" s="76" t="str">
        <f>IF(ISERROR(VLOOKUP($A51,PLANILHA!$A$2:$I$389,5,0)),"",VLOOKUP($A51,PLANILHA!$A$2:$I$389,5,0))</f>
        <v/>
      </c>
      <c r="F51" s="77"/>
      <c r="G51" s="77" t="str">
        <f>IF(ISERROR(VLOOKUP($A51,PLANILHA!$A$2:$I$389,7,0)),"",VLOOKUP($A51,PLANILHA!$A$2:$I$389,7,0))</f>
        <v/>
      </c>
      <c r="H51" s="77" t="str">
        <f>IF(ISERROR(VLOOKUP($A51,PLANILHA!$A$2:$I$389,8,0)),"",VLOOKUP($A51,PLANILHA!$A$2:$I$389,8,0))</f>
        <v/>
      </c>
      <c r="I51" s="85" t="str">
        <f>IF(ISERROR(VLOOKUP($A51,PLANILHA!$A$2:$I$74,9,0)),"",VLOOKUP($A51,PLANILHA!$A$2:$I$74,9,0))</f>
        <v/>
      </c>
      <c r="O51" s="12"/>
      <c r="P51" s="13"/>
    </row>
    <row r="52" spans="1:16" ht="15" customHeight="1">
      <c r="A52" s="74">
        <v>42</v>
      </c>
      <c r="B52" s="75" t="str">
        <f>IF(ISERROR(VLOOKUP($A52,PLANILHA!$A$2:$I$389,2,0)),"",VLOOKUP($A52,PLANILHA!$A$2:$I$389,2,0))</f>
        <v/>
      </c>
      <c r="C52" s="80" t="str">
        <f>IF(ISERROR(VLOOKUP($A52,PLANILHA!$A$2:$I$389,3,0)),"",VLOOKUP($A52,PLANILHA!$A$2:$I$389,3,0))</f>
        <v/>
      </c>
      <c r="D52" s="75" t="str">
        <f>IF(ISERROR(VLOOKUP($A52,PLANILHA!$A$2:$I$389,4,0)),"",VLOOKUP($A52,PLANILHA!$A$2:$I$389,4,0))</f>
        <v/>
      </c>
      <c r="E52" s="76" t="str">
        <f>IF(ISERROR(VLOOKUP($A52,PLANILHA!$A$2:$I$389,5,0)),"",VLOOKUP($A52,PLANILHA!$A$2:$I$389,5,0))</f>
        <v/>
      </c>
      <c r="F52" s="77"/>
      <c r="G52" s="77" t="str">
        <f>IF(ISERROR(VLOOKUP($A52,PLANILHA!$A$2:$I$389,7,0)),"",VLOOKUP($A52,PLANILHA!$A$2:$I$389,7,0))</f>
        <v/>
      </c>
      <c r="H52" s="77" t="str">
        <f>IF(ISERROR(VLOOKUP($A52,PLANILHA!$A$2:$I$389,8,0)),"",VLOOKUP($A52,PLANILHA!$A$2:$I$389,8,0))</f>
        <v/>
      </c>
      <c r="I52" s="85" t="str">
        <f>IF(ISERROR(VLOOKUP($A52,PLANILHA!$A$2:$I$74,9,0)),"",VLOOKUP($A52,PLANILHA!$A$2:$I$74,9,0))</f>
        <v/>
      </c>
      <c r="O52" s="12"/>
      <c r="P52" s="13"/>
    </row>
    <row r="53" spans="1:16" ht="15" customHeight="1">
      <c r="A53" s="74">
        <v>43</v>
      </c>
      <c r="B53" s="75" t="str">
        <f>IF(ISERROR(VLOOKUP($A53,PLANILHA!$A$2:$I$389,2,0)),"",VLOOKUP($A53,PLANILHA!$A$2:$I$389,2,0))</f>
        <v/>
      </c>
      <c r="C53" s="80" t="str">
        <f>IF(ISERROR(VLOOKUP($A53,PLANILHA!$A$2:$I$389,3,0)),"",VLOOKUP($A53,PLANILHA!$A$2:$I$389,3,0))</f>
        <v/>
      </c>
      <c r="D53" s="75" t="str">
        <f>IF(ISERROR(VLOOKUP($A53,PLANILHA!$A$2:$I$389,4,0)),"",VLOOKUP($A53,PLANILHA!$A$2:$I$389,4,0))</f>
        <v/>
      </c>
      <c r="E53" s="76" t="str">
        <f>IF(ISERROR(VLOOKUP($A53,PLANILHA!$A$2:$I$389,5,0)),"",VLOOKUP($A53,PLANILHA!$A$2:$I$389,5,0))</f>
        <v/>
      </c>
      <c r="F53" s="77"/>
      <c r="G53" s="77" t="str">
        <f>IF(ISERROR(VLOOKUP($A53,PLANILHA!$A$2:$I$389,7,0)),"",VLOOKUP($A53,PLANILHA!$A$2:$I$389,7,0))</f>
        <v/>
      </c>
      <c r="H53" s="77" t="str">
        <f>IF(ISERROR(VLOOKUP($A53,PLANILHA!$A$2:$I$389,8,0)),"",VLOOKUP($A53,PLANILHA!$A$2:$I$389,8,0))</f>
        <v/>
      </c>
      <c r="I53" s="85" t="str">
        <f>IF(ISERROR(VLOOKUP($A53,PLANILHA!$A$2:$I$74,9,0)),"",VLOOKUP($A53,PLANILHA!$A$2:$I$74,9,0))</f>
        <v/>
      </c>
      <c r="O53" s="12"/>
      <c r="P53" s="13"/>
    </row>
    <row r="54" spans="1:16" ht="15" customHeight="1">
      <c r="A54" s="74">
        <v>44</v>
      </c>
      <c r="B54" s="75" t="str">
        <f>IF(ISERROR(VLOOKUP($A54,PLANILHA!$A$2:$I$389,2,0)),"",VLOOKUP($A54,PLANILHA!$A$2:$I$389,2,0))</f>
        <v/>
      </c>
      <c r="C54" s="80" t="str">
        <f>IF(ISERROR(VLOOKUP($A54,PLANILHA!$A$2:$I$389,3,0)),"",VLOOKUP($A54,PLANILHA!$A$2:$I$389,3,0))</f>
        <v/>
      </c>
      <c r="D54" s="75" t="str">
        <f>IF(ISERROR(VLOOKUP($A54,PLANILHA!$A$2:$I$389,4,0)),"",VLOOKUP($A54,PLANILHA!$A$2:$I$389,4,0))</f>
        <v/>
      </c>
      <c r="E54" s="76" t="str">
        <f>IF(ISERROR(VLOOKUP($A54,PLANILHA!$A$2:$I$389,5,0)),"",VLOOKUP($A54,PLANILHA!$A$2:$I$389,5,0))</f>
        <v/>
      </c>
      <c r="F54" s="77" t="str">
        <f>IF(ISERROR(VLOOKUP($A54,PLANILHA!$A$2:$I$389,6,0)),"",VLOOKUP($A54,PLANILHA!$A$2:$I$389,6,0))</f>
        <v/>
      </c>
      <c r="G54" s="77" t="str">
        <f>IF(ISERROR(VLOOKUP($A54,PLANILHA!$A$2:$I$389,7,0)),"",VLOOKUP($A54,PLANILHA!$A$2:$I$389,7,0))</f>
        <v/>
      </c>
      <c r="H54" s="77" t="str">
        <f>IF(ISERROR(VLOOKUP($A54,PLANILHA!$A$2:$I$389,8,0)),"",VLOOKUP($A54,PLANILHA!$A$2:$I$389,8,0))</f>
        <v/>
      </c>
      <c r="I54" s="85" t="str">
        <f>IF(ISERROR(VLOOKUP($A54,PLANILHA!$A$2:$I$74,9,0)),"",VLOOKUP($A54,PLANILHA!$A$2:$I$74,9,0))</f>
        <v/>
      </c>
      <c r="O54" s="12"/>
      <c r="P54" s="13"/>
    </row>
    <row r="55" spans="1:16" ht="15" customHeight="1">
      <c r="A55" s="74">
        <v>45</v>
      </c>
      <c r="B55" s="75" t="str">
        <f>IF(ISERROR(VLOOKUP($A55,PLANILHA!$A$2:$I$389,2,0)),"",VLOOKUP($A55,PLANILHA!$A$2:$I$389,2,0))</f>
        <v/>
      </c>
      <c r="C55" s="80" t="str">
        <f>IF(ISERROR(VLOOKUP($A55,PLANILHA!$A$2:$I$389,3,0)),"",VLOOKUP($A55,PLANILHA!$A$2:$I$389,3,0))</f>
        <v/>
      </c>
      <c r="D55" s="75" t="str">
        <f>IF(ISERROR(VLOOKUP($A55,PLANILHA!$A$2:$I$389,4,0)),"",VLOOKUP($A55,PLANILHA!$A$2:$I$389,4,0))</f>
        <v/>
      </c>
      <c r="E55" s="76" t="str">
        <f>IF(ISERROR(VLOOKUP($A55,PLANILHA!$A$2:$I$389,5,0)),"",VLOOKUP($A55,PLANILHA!$A$2:$I$389,5,0))</f>
        <v/>
      </c>
      <c r="F55" s="77" t="str">
        <f>IF(ISERROR(VLOOKUP($A55,PLANILHA!$A$2:$I$389,6,0)),"",VLOOKUP($A55,PLANILHA!$A$2:$I$389,6,0))</f>
        <v/>
      </c>
      <c r="G55" s="77" t="str">
        <f>IF(ISERROR(VLOOKUP($A55,PLANILHA!$A$2:$I$389,7,0)),"",VLOOKUP($A55,PLANILHA!$A$2:$I$389,7,0))</f>
        <v/>
      </c>
      <c r="H55" s="77" t="str">
        <f>IF(ISERROR(VLOOKUP($A55,PLANILHA!$A$2:$I$389,8,0)),"",VLOOKUP($A55,PLANILHA!$A$2:$I$389,8,0))</f>
        <v/>
      </c>
      <c r="I55" s="85" t="str">
        <f>IF(ISERROR(VLOOKUP($A55,PLANILHA!$A$2:$I$74,9,0)),"",VLOOKUP($A55,PLANILHA!$A$2:$I$74,9,0))</f>
        <v/>
      </c>
      <c r="O55" s="12"/>
      <c r="P55" s="13"/>
    </row>
    <row r="56" spans="1:16" ht="15" customHeight="1">
      <c r="A56" s="74">
        <v>46</v>
      </c>
      <c r="B56" s="75" t="str">
        <f>IF(ISERROR(VLOOKUP($A56,PLANILHA!$A$2:$I$389,2,0)),"",VLOOKUP($A56,PLANILHA!$A$2:$I$389,2,0))</f>
        <v/>
      </c>
      <c r="C56" s="80" t="str">
        <f>IF(ISERROR(VLOOKUP($A56,PLANILHA!$A$2:$I$389,3,0)),"",VLOOKUP($A56,PLANILHA!$A$2:$I$389,3,0))</f>
        <v/>
      </c>
      <c r="D56" s="75" t="str">
        <f>IF(ISERROR(VLOOKUP($A56,PLANILHA!$A$2:$I$389,4,0)),"",VLOOKUP($A56,PLANILHA!$A$2:$I$389,4,0))</f>
        <v/>
      </c>
      <c r="E56" s="76" t="str">
        <f>IF(ISERROR(VLOOKUP($A56,PLANILHA!$A$2:$I$389,5,0)),"",VLOOKUP($A56,PLANILHA!$A$2:$I$389,5,0))</f>
        <v/>
      </c>
      <c r="F56" s="77" t="str">
        <f>IF(ISERROR(VLOOKUP($A56,PLANILHA!$A$2:$I$389,6,0)),"",VLOOKUP($A56,PLANILHA!$A$2:$I$389,6,0))</f>
        <v/>
      </c>
      <c r="G56" s="77" t="str">
        <f>IF(ISERROR(VLOOKUP($A56,PLANILHA!$A$2:$I$389,7,0)),"",VLOOKUP($A56,PLANILHA!$A$2:$I$389,7,0))</f>
        <v/>
      </c>
      <c r="H56" s="77" t="str">
        <f>IF(ISERROR(VLOOKUP($A56,PLANILHA!$A$2:$I$389,8,0)),"",VLOOKUP($A56,PLANILHA!$A$2:$I$389,8,0))</f>
        <v/>
      </c>
      <c r="I56" s="85" t="str">
        <f>IF(ISERROR(VLOOKUP($A56,PLANILHA!$A$2:$I$74,9,0)),"",VLOOKUP($A56,PLANILHA!$A$2:$I$74,9,0))</f>
        <v/>
      </c>
      <c r="O56" s="12"/>
      <c r="P56" s="13"/>
    </row>
    <row r="57" spans="1:16" ht="15" customHeight="1">
      <c r="A57" s="74">
        <v>47</v>
      </c>
      <c r="B57" s="75" t="str">
        <f>IF(ISERROR(VLOOKUP($A57,PLANILHA!$A$2:$I$389,2,0)),"",VLOOKUP($A57,PLANILHA!$A$2:$I$389,2,0))</f>
        <v/>
      </c>
      <c r="C57" s="80" t="str">
        <f>IF(ISERROR(VLOOKUP($A57,PLANILHA!$A$2:$I$389,3,0)),"",VLOOKUP($A57,PLANILHA!$A$2:$I$389,3,0))</f>
        <v/>
      </c>
      <c r="D57" s="75" t="str">
        <f>IF(ISERROR(VLOOKUP($A57,PLANILHA!$A$2:$I$389,4,0)),"",VLOOKUP($A57,PLANILHA!$A$2:$I$389,4,0))</f>
        <v/>
      </c>
      <c r="E57" s="76" t="str">
        <f>IF(ISERROR(VLOOKUP($A57,PLANILHA!$A$2:$I$389,5,0)),"",VLOOKUP($A57,PLANILHA!$A$2:$I$389,5,0))</f>
        <v/>
      </c>
      <c r="F57" s="77" t="str">
        <f>IF(ISERROR(VLOOKUP($A57,PLANILHA!$A$2:$I$389,6,0)),"",VLOOKUP($A57,PLANILHA!$A$2:$I$389,6,0))</f>
        <v/>
      </c>
      <c r="G57" s="77" t="str">
        <f>IF(ISERROR(VLOOKUP($A57,PLANILHA!$A$2:$I$389,7,0)),"",VLOOKUP($A57,PLANILHA!$A$2:$I$389,7,0))</f>
        <v/>
      </c>
      <c r="H57" s="77" t="str">
        <f>IF(ISERROR(VLOOKUP($A57,PLANILHA!$A$2:$I$389,8,0)),"",VLOOKUP($A57,PLANILHA!$A$2:$I$389,8,0))</f>
        <v/>
      </c>
      <c r="I57" s="85" t="str">
        <f>IF(ISERROR(VLOOKUP($A57,PLANILHA!$A$2:$I$74,9,0)),"",VLOOKUP($A57,PLANILHA!$A$2:$I$74,9,0))</f>
        <v/>
      </c>
      <c r="O57" s="12"/>
      <c r="P57" s="13"/>
    </row>
    <row r="58" spans="1:16" ht="15" customHeight="1">
      <c r="A58" s="74">
        <v>48</v>
      </c>
      <c r="B58" s="75" t="str">
        <f>IF(ISERROR(VLOOKUP($A58,PLANILHA!$A$2:$I$389,2,0)),"",VLOOKUP($A58,PLANILHA!$A$2:$I$389,2,0))</f>
        <v/>
      </c>
      <c r="C58" s="80" t="str">
        <f>IF(ISERROR(VLOOKUP($A58,PLANILHA!$A$2:$I$389,3,0)),"",VLOOKUP($A58,PLANILHA!$A$2:$I$389,3,0))</f>
        <v/>
      </c>
      <c r="D58" s="75" t="str">
        <f>IF(ISERROR(VLOOKUP($A58,PLANILHA!$A$2:$I$389,4,0)),"",VLOOKUP($A58,PLANILHA!$A$2:$I$389,4,0))</f>
        <v/>
      </c>
      <c r="E58" s="76" t="str">
        <f>IF(ISERROR(VLOOKUP($A58,PLANILHA!$A$2:$I$389,5,0)),"",VLOOKUP($A58,PLANILHA!$A$2:$I$389,5,0))</f>
        <v/>
      </c>
      <c r="F58" s="77" t="str">
        <f>IF(ISERROR(VLOOKUP($A58,PLANILHA!$A$2:$I$389,6,0)),"",VLOOKUP($A58,PLANILHA!$A$2:$I$389,6,0))</f>
        <v/>
      </c>
      <c r="G58" s="77" t="str">
        <f>IF(ISERROR(VLOOKUP($A58,PLANILHA!$A$2:$I$389,7,0)),"",VLOOKUP($A58,PLANILHA!$A$2:$I$389,7,0))</f>
        <v/>
      </c>
      <c r="H58" s="77" t="str">
        <f>IF(ISERROR(VLOOKUP($A58,PLANILHA!$A$2:$I$389,8,0)),"",VLOOKUP($A58,PLANILHA!$A$2:$I$389,8,0))</f>
        <v/>
      </c>
      <c r="I58" s="85" t="str">
        <f>IF(ISERROR(VLOOKUP($A58,PLANILHA!$A$2:$I$74,9,0)),"",VLOOKUP($A58,PLANILHA!$A$2:$I$74,9,0))</f>
        <v/>
      </c>
      <c r="O58" s="12"/>
      <c r="P58" s="13"/>
    </row>
    <row r="59" spans="1:16" ht="15" customHeight="1">
      <c r="A59" s="74">
        <v>49</v>
      </c>
      <c r="B59" s="75" t="str">
        <f>IF(ISERROR(VLOOKUP($A59,PLANILHA!$A$2:$I$389,2,0)),"",VLOOKUP($A59,PLANILHA!$A$2:$I$389,2,0))</f>
        <v/>
      </c>
      <c r="C59" s="80" t="str">
        <f>IF(ISERROR(VLOOKUP($A59,PLANILHA!$A$2:$I$389,3,0)),"",VLOOKUP($A59,PLANILHA!$A$2:$I$389,3,0))</f>
        <v/>
      </c>
      <c r="D59" s="75" t="str">
        <f>IF(ISERROR(VLOOKUP($A59,PLANILHA!$A$2:$I$389,4,0)),"",VLOOKUP($A59,PLANILHA!$A$2:$I$389,4,0))</f>
        <v/>
      </c>
      <c r="E59" s="76" t="str">
        <f>IF(ISERROR(VLOOKUP($A59,PLANILHA!$A$2:$I$389,5,0)),"",VLOOKUP($A59,PLANILHA!$A$2:$I$389,5,0))</f>
        <v/>
      </c>
      <c r="F59" s="77" t="str">
        <f>IF(ISERROR(VLOOKUP($A59,PLANILHA!$A$2:$I$389,6,0)),"",VLOOKUP($A59,PLANILHA!$A$2:$I$389,6,0))</f>
        <v/>
      </c>
      <c r="G59" s="77" t="str">
        <f>IF(ISERROR(VLOOKUP($A59,PLANILHA!$A$2:$I$389,7,0)),"",VLOOKUP($A59,PLANILHA!$A$2:$I$389,7,0))</f>
        <v/>
      </c>
      <c r="H59" s="77" t="str">
        <f>IF(ISERROR(VLOOKUP($A59,PLANILHA!$A$2:$I$389,8,0)),"",VLOOKUP($A59,PLANILHA!$A$2:$I$389,8,0))</f>
        <v/>
      </c>
      <c r="I59" s="85" t="str">
        <f>IF(ISERROR(VLOOKUP($A59,PLANILHA!$A$2:$I$74,9,0)),"",VLOOKUP($A59,PLANILHA!$A$2:$I$74,9,0))</f>
        <v/>
      </c>
      <c r="O59" s="12"/>
      <c r="P59" s="13"/>
    </row>
    <row r="60" spans="1:16" ht="15" customHeight="1">
      <c r="A60" s="74">
        <v>50</v>
      </c>
      <c r="B60" s="75" t="str">
        <f>IF(ISERROR(VLOOKUP($A60,PLANILHA!$A$2:$I$389,2,0)),"",VLOOKUP($A60,PLANILHA!$A$2:$I$389,2,0))</f>
        <v/>
      </c>
      <c r="C60" s="80" t="str">
        <f>IF(ISERROR(VLOOKUP($A60,PLANILHA!$A$2:$I$389,3,0)),"",VLOOKUP($A60,PLANILHA!$A$2:$I$389,3,0))</f>
        <v/>
      </c>
      <c r="D60" s="75" t="str">
        <f>IF(ISERROR(VLOOKUP($A60,PLANILHA!$A$2:$I$389,4,0)),"",VLOOKUP($A60,PLANILHA!$A$2:$I$389,4,0))</f>
        <v/>
      </c>
      <c r="E60" s="76" t="str">
        <f>IF(ISERROR(VLOOKUP($A60,PLANILHA!$A$2:$I$389,5,0)),"",VLOOKUP($A60,PLANILHA!$A$2:$I$389,5,0))</f>
        <v/>
      </c>
      <c r="F60" s="77" t="str">
        <f>IF(ISERROR(VLOOKUP($A60,PLANILHA!$A$2:$I$389,6,0)),"",VLOOKUP($A60,PLANILHA!$A$2:$I$389,6,0))</f>
        <v/>
      </c>
      <c r="G60" s="77" t="str">
        <f>IF(ISERROR(VLOOKUP($A60,PLANILHA!$A$2:$I$389,7,0)),"",VLOOKUP($A60,PLANILHA!$A$2:$I$389,7,0))</f>
        <v/>
      </c>
      <c r="H60" s="77" t="str">
        <f>IF(ISERROR(VLOOKUP($A60,PLANILHA!$A$2:$I$389,8,0)),"",VLOOKUP($A60,PLANILHA!$A$2:$I$389,8,0))</f>
        <v/>
      </c>
      <c r="I60" s="85" t="str">
        <f>IF(ISERROR(VLOOKUP($A60,PLANILHA!$A$2:$I$74,9,0)),"",VLOOKUP($A60,PLANILHA!$A$2:$I$74,9,0))</f>
        <v/>
      </c>
      <c r="O60" s="12"/>
      <c r="P60" s="13"/>
    </row>
    <row r="61" spans="1:16" ht="15" customHeight="1">
      <c r="A61" s="74">
        <v>51</v>
      </c>
      <c r="B61" s="75" t="str">
        <f>IF(ISERROR(VLOOKUP($A61,PLANILHA!$A$2:$I$389,2,0)),"",VLOOKUP($A61,PLANILHA!$A$2:$I$389,2,0))</f>
        <v/>
      </c>
      <c r="C61" s="80" t="str">
        <f>IF(ISERROR(VLOOKUP($A61,PLANILHA!$A$2:$I$389,3,0)),"",VLOOKUP($A61,PLANILHA!$A$2:$I$389,3,0))</f>
        <v/>
      </c>
      <c r="D61" s="75" t="str">
        <f>IF(ISERROR(VLOOKUP($A61,PLANILHA!$A$2:$I$389,4,0)),"",VLOOKUP($A61,PLANILHA!$A$2:$I$389,4,0))</f>
        <v/>
      </c>
      <c r="E61" s="76" t="str">
        <f>IF(ISERROR(VLOOKUP($A61,PLANILHA!$A$2:$I$389,5,0)),"",VLOOKUP($A61,PLANILHA!$A$2:$I$389,5,0))</f>
        <v/>
      </c>
      <c r="F61" s="77" t="str">
        <f>IF(ISERROR(VLOOKUP($A61,PLANILHA!$A$2:$I$389,6,0)),"",VLOOKUP($A61,PLANILHA!$A$2:$I$389,6,0))</f>
        <v/>
      </c>
      <c r="G61" s="77" t="str">
        <f>IF(ISERROR(VLOOKUP($A61,PLANILHA!$A$2:$I$389,7,0)),"",VLOOKUP($A61,PLANILHA!$A$2:$I$389,7,0))</f>
        <v/>
      </c>
      <c r="H61" s="77" t="str">
        <f>IF(ISERROR(VLOOKUP($A61,PLANILHA!$A$2:$I$389,8,0)),"",VLOOKUP($A61,PLANILHA!$A$2:$I$389,8,0))</f>
        <v/>
      </c>
      <c r="I61" s="85" t="str">
        <f>IF(ISERROR(VLOOKUP($A61,PLANILHA!$A$2:$I$74,9,0)),"",VLOOKUP($A61,PLANILHA!$A$2:$I$74,9,0))</f>
        <v/>
      </c>
      <c r="O61" s="12"/>
      <c r="P61" s="13"/>
    </row>
    <row r="62" spans="1:16" ht="15" customHeight="1">
      <c r="A62" s="74">
        <v>52</v>
      </c>
      <c r="B62" s="75" t="str">
        <f>IF(ISERROR(VLOOKUP($A62,PLANILHA!$A$2:$I$389,2,0)),"",VLOOKUP($A62,PLANILHA!$A$2:$I$389,2,0))</f>
        <v/>
      </c>
      <c r="C62" s="80" t="str">
        <f>IF(ISERROR(VLOOKUP($A62,PLANILHA!$A$2:$I$389,3,0)),"",VLOOKUP($A62,PLANILHA!$A$2:$I$389,3,0))</f>
        <v/>
      </c>
      <c r="D62" s="75" t="str">
        <f>IF(ISERROR(VLOOKUP($A62,PLANILHA!$A$2:$I$389,4,0)),"",VLOOKUP($A62,PLANILHA!$A$2:$I$389,4,0))</f>
        <v/>
      </c>
      <c r="E62" s="76" t="str">
        <f>IF(ISERROR(VLOOKUP($A62,PLANILHA!$A$2:$I$389,5,0)),"",VLOOKUP($A62,PLANILHA!$A$2:$I$389,5,0))</f>
        <v/>
      </c>
      <c r="F62" s="77" t="str">
        <f>IF(ISERROR(VLOOKUP($A62,PLANILHA!$A$2:$I$389,6,0)),"",VLOOKUP($A62,PLANILHA!$A$2:$I$389,6,0))</f>
        <v/>
      </c>
      <c r="G62" s="77" t="str">
        <f>IF(ISERROR(VLOOKUP($A62,PLANILHA!$A$2:$I$389,7,0)),"",VLOOKUP($A62,PLANILHA!$A$2:$I$389,7,0))</f>
        <v/>
      </c>
      <c r="H62" s="77" t="str">
        <f>IF(ISERROR(VLOOKUP($A62,PLANILHA!$A$2:$I$389,8,0)),"",VLOOKUP($A62,PLANILHA!$A$2:$I$389,8,0))</f>
        <v/>
      </c>
      <c r="I62" s="85" t="str">
        <f>IF(ISERROR(VLOOKUP($A62,PLANILHA!$A$2:$I$74,9,0)),"",VLOOKUP($A62,PLANILHA!$A$2:$I$74,9,0))</f>
        <v/>
      </c>
      <c r="O62" s="12"/>
      <c r="P62" s="13"/>
    </row>
    <row r="63" spans="1:16" ht="15" customHeight="1">
      <c r="A63" s="74">
        <v>53</v>
      </c>
      <c r="B63" s="75" t="str">
        <f>IF(ISERROR(VLOOKUP($A63,PLANILHA!$A$2:$I$389,2,0)),"",VLOOKUP($A63,PLANILHA!$A$2:$I$389,2,0))</f>
        <v/>
      </c>
      <c r="C63" s="80" t="str">
        <f>IF(ISERROR(VLOOKUP($A63,PLANILHA!$A$2:$I$389,3,0)),"",VLOOKUP($A63,PLANILHA!$A$2:$I$389,3,0))</f>
        <v/>
      </c>
      <c r="D63" s="75" t="str">
        <f>IF(ISERROR(VLOOKUP($A63,PLANILHA!$A$2:$I$389,4,0)),"",VLOOKUP($A63,PLANILHA!$A$2:$I$389,4,0))</f>
        <v/>
      </c>
      <c r="E63" s="76" t="str">
        <f>IF(ISERROR(VLOOKUP($A63,PLANILHA!$A$2:$I$389,5,0)),"",VLOOKUP($A63,PLANILHA!$A$2:$I$389,5,0))</f>
        <v/>
      </c>
      <c r="F63" s="77" t="str">
        <f>IF(ISERROR(VLOOKUP($A63,PLANILHA!$A$2:$I$389,6,0)),"",VLOOKUP($A63,PLANILHA!$A$2:$I$389,6,0))</f>
        <v/>
      </c>
      <c r="G63" s="77" t="str">
        <f>IF(ISERROR(VLOOKUP($A63,PLANILHA!$A$2:$I$389,7,0)),"",VLOOKUP($A63,PLANILHA!$A$2:$I$389,7,0))</f>
        <v/>
      </c>
      <c r="H63" s="77" t="str">
        <f>IF(ISERROR(VLOOKUP($A63,PLANILHA!$A$2:$I$389,8,0)),"",VLOOKUP($A63,PLANILHA!$A$2:$I$389,8,0))</f>
        <v/>
      </c>
      <c r="I63" s="78" t="str">
        <f>IF(ISERROR(VLOOKUP($A63,PLANILHA!$A$2:$I$74,9,0)),"",VLOOKUP($A63,PLANILHA!$A$2:$I$74,9,0))</f>
        <v/>
      </c>
      <c r="O63" s="12"/>
      <c r="P63" s="13"/>
    </row>
    <row r="64" spans="1:16" ht="15" customHeight="1">
      <c r="A64" s="74">
        <v>54</v>
      </c>
      <c r="B64" s="75" t="str">
        <f>IF(ISERROR(VLOOKUP($A64,PLANILHA!$A$2:$I$389,2,0)),"",VLOOKUP($A64,PLANILHA!$A$2:$I$389,2,0))</f>
        <v/>
      </c>
      <c r="C64" s="80" t="str">
        <f>IF(ISERROR(VLOOKUP($A64,PLANILHA!$A$2:$I$389,3,0)),"",VLOOKUP($A64,PLANILHA!$A$2:$I$389,3,0))</f>
        <v/>
      </c>
      <c r="D64" s="75" t="str">
        <f>IF(ISERROR(VLOOKUP($A64,PLANILHA!$A$2:$I$389,4,0)),"",VLOOKUP($A64,PLANILHA!$A$2:$I$389,4,0))</f>
        <v/>
      </c>
      <c r="E64" s="76" t="str">
        <f>IF(ISERROR(VLOOKUP($A64,PLANILHA!$A$2:$I$389,5,0)),"",VLOOKUP($A64,PLANILHA!$A$2:$I$389,5,0))</f>
        <v/>
      </c>
      <c r="F64" s="77" t="str">
        <f>IF(ISERROR(VLOOKUP($A64,PLANILHA!$A$2:$I$389,6,0)),"",VLOOKUP($A64,PLANILHA!$A$2:$I$389,6,0))</f>
        <v/>
      </c>
      <c r="G64" s="77" t="str">
        <f>IF(ISERROR(VLOOKUP($A64,PLANILHA!$A$2:$I$389,7,0)),"",VLOOKUP($A64,PLANILHA!$A$2:$I$389,7,0))</f>
        <v/>
      </c>
      <c r="H64" s="77" t="str">
        <f>IF(ISERROR(VLOOKUP($A64,PLANILHA!$A$2:$I$389,8,0)),"",VLOOKUP($A64,PLANILHA!$A$2:$I$389,8,0))</f>
        <v/>
      </c>
      <c r="I64" s="78" t="str">
        <f>IF(ISERROR(VLOOKUP($A64,PLANILHA!$A$2:$I$74,9,0)),"",VLOOKUP($A64,PLANILHA!$A$2:$I$74,9,0))</f>
        <v/>
      </c>
      <c r="O64" s="12"/>
      <c r="P64" s="13"/>
    </row>
    <row r="65" spans="1:16" ht="13.5" customHeight="1">
      <c r="A65" s="74">
        <v>55</v>
      </c>
      <c r="B65" s="75" t="str">
        <f>IF(ISERROR(VLOOKUP($A65,PLANILHA!$A$2:$I$389,2,0)),"",VLOOKUP($A65,PLANILHA!$A$2:$I$389,2,0))</f>
        <v/>
      </c>
      <c r="C65" s="80" t="str">
        <f>IF(ISERROR(VLOOKUP($A65,PLANILHA!$A$2:$I$389,3,0)),"",VLOOKUP($A65,PLANILHA!$A$2:$I$389,3,0))</f>
        <v/>
      </c>
      <c r="D65" s="75" t="str">
        <f>IF(ISERROR(VLOOKUP($A65,PLANILHA!$A$2:$I$389,4,0)),"",VLOOKUP($A65,PLANILHA!$A$2:$I$389,4,0))</f>
        <v/>
      </c>
      <c r="E65" s="76" t="str">
        <f>IF(ISERROR(VLOOKUP($A65,PLANILHA!$A$2:$I$389,5,0)),"",VLOOKUP($A65,PLANILHA!$A$2:$I$389,5,0))</f>
        <v/>
      </c>
      <c r="F65" s="77" t="str">
        <f>IF(ISERROR(VLOOKUP($A65,PLANILHA!$A$2:$I$389,6,0)),"",VLOOKUP($A65,PLANILHA!$A$2:$I$389,6,0))</f>
        <v/>
      </c>
      <c r="G65" s="77" t="str">
        <f>IF(ISERROR(VLOOKUP($A65,PLANILHA!$A$2:$I$389,7,0)),"",VLOOKUP($A65,PLANILHA!$A$2:$I$389,7,0))</f>
        <v/>
      </c>
      <c r="H65" s="77" t="str">
        <f>IF(ISERROR(VLOOKUP($A65,PLANILHA!$A$2:$I$389,8,0)),"",VLOOKUP($A65,PLANILHA!$A$2:$I$389,8,0))</f>
        <v/>
      </c>
      <c r="I65" s="78" t="str">
        <f>IF(ISERROR(VLOOKUP($A65,PLANILHA!$A$2:$I$74,9,0)),"",VLOOKUP($A65,PLANILHA!$A$2:$I$74,9,0))</f>
        <v/>
      </c>
      <c r="O65" s="12"/>
      <c r="P65" s="13"/>
    </row>
    <row r="66" spans="1:16" ht="13.5" customHeight="1">
      <c r="A66" s="74">
        <v>56</v>
      </c>
      <c r="B66" s="75" t="str">
        <f>IF(ISERROR(VLOOKUP($A66,PLANILHA!$A$2:$I$389,2,0)),"",VLOOKUP($A66,PLANILHA!$A$2:$I$389,2,0))</f>
        <v/>
      </c>
      <c r="C66" s="80" t="str">
        <f>IF(ISERROR(VLOOKUP($A66,PLANILHA!$A$2:$I$389,3,0)),"",VLOOKUP($A66,PLANILHA!$A$2:$I$389,3,0))</f>
        <v/>
      </c>
      <c r="D66" s="75" t="str">
        <f>IF(ISERROR(VLOOKUP($A66,PLANILHA!$A$2:$I$389,4,0)),"",VLOOKUP($A66,PLANILHA!$A$2:$I$389,4,0))</f>
        <v/>
      </c>
      <c r="E66" s="76" t="str">
        <f>IF(ISERROR(VLOOKUP($A66,PLANILHA!$A$2:$I$389,5,0)),"",VLOOKUP($A66,PLANILHA!$A$2:$I$389,5,0))</f>
        <v/>
      </c>
      <c r="F66" s="77" t="str">
        <f>IF(ISERROR(VLOOKUP($A66,PLANILHA!$A$2:$I$389,6,0)),"",VLOOKUP($A66,PLANILHA!$A$2:$I$389,6,0))</f>
        <v/>
      </c>
      <c r="G66" s="77" t="str">
        <f>IF(ISERROR(VLOOKUP($A66,PLANILHA!$A$2:$I$389,7,0)),"",VLOOKUP($A66,PLANILHA!$A$2:$I$389,7,0))</f>
        <v/>
      </c>
      <c r="H66" s="77" t="str">
        <f>IF(ISERROR(VLOOKUP($A66,PLANILHA!$A$2:$I$389,8,0)),"",VLOOKUP($A66,PLANILHA!$A$2:$I$389,8,0))</f>
        <v/>
      </c>
      <c r="I66" s="78" t="str">
        <f>IF(ISERROR(VLOOKUP($A66,PLANILHA!$A$2:$I$74,9,0)),"",VLOOKUP($A66,PLANILHA!$A$2:$I$74,9,0))</f>
        <v/>
      </c>
      <c r="O66" s="12"/>
      <c r="P66" s="13"/>
    </row>
    <row r="67" spans="1:16" ht="13.5" customHeight="1">
      <c r="A67" s="74">
        <v>57</v>
      </c>
      <c r="B67" s="75" t="str">
        <f>IF(ISERROR(VLOOKUP($A67,PLANILHA!$A$2:$I$389,2,0)),"",VLOOKUP($A67,PLANILHA!$A$2:$I$389,2,0))</f>
        <v/>
      </c>
      <c r="C67" s="80" t="str">
        <f>IF(ISERROR(VLOOKUP($A67,PLANILHA!$A$2:$I$389,3,0)),"",VLOOKUP($A67,PLANILHA!$A$2:$I$389,3,0))</f>
        <v/>
      </c>
      <c r="D67" s="75" t="str">
        <f>IF(ISERROR(VLOOKUP($A67,PLANILHA!$A$2:$I$389,4,0)),"",VLOOKUP($A67,PLANILHA!$A$2:$I$389,4,0))</f>
        <v/>
      </c>
      <c r="E67" s="76" t="str">
        <f>IF(ISERROR(VLOOKUP($A67,PLANILHA!$A$2:$I$389,5,0)),"",VLOOKUP($A67,PLANILHA!$A$2:$I$389,5,0))</f>
        <v/>
      </c>
      <c r="F67" s="77" t="str">
        <f>IF(ISERROR(VLOOKUP($A67,PLANILHA!$A$2:$I$389,6,0)),"",VLOOKUP($A67,PLANILHA!$A$2:$I$389,6,0))</f>
        <v/>
      </c>
      <c r="G67" s="77" t="str">
        <f>IF(ISERROR(VLOOKUP($A67,PLANILHA!$A$2:$I$389,7,0)),"",VLOOKUP($A67,PLANILHA!$A$2:$I$389,7,0))</f>
        <v/>
      </c>
      <c r="H67" s="77" t="str">
        <f>IF(ISERROR(VLOOKUP($A67,PLANILHA!$A$2:$I$389,8,0)),"",VLOOKUP($A67,PLANILHA!$A$2:$I$389,8,0))</f>
        <v/>
      </c>
      <c r="I67" s="78" t="str">
        <f>IF(ISERROR(VLOOKUP($A67,PLANILHA!$A$2:$I$74,9,0)),"",VLOOKUP($A67,PLANILHA!$A$2:$I$74,9,0))</f>
        <v/>
      </c>
      <c r="O67" s="12"/>
      <c r="P67" s="13"/>
    </row>
    <row r="68" spans="1:16" ht="13.5" customHeight="1">
      <c r="A68" s="74">
        <v>58</v>
      </c>
      <c r="B68" s="75" t="str">
        <f>IF(ISERROR(VLOOKUP($A68,PLANILHA!$A$2:$I$389,2,0)),"",VLOOKUP($A68,PLANILHA!$A$2:$I$389,2,0))</f>
        <v/>
      </c>
      <c r="C68" s="80" t="str">
        <f>IF(ISERROR(VLOOKUP($A68,PLANILHA!$A$2:$I$389,3,0)),"",VLOOKUP($A68,PLANILHA!$A$2:$I$389,3,0))</f>
        <v/>
      </c>
      <c r="D68" s="75" t="str">
        <f>IF(ISERROR(VLOOKUP($A68,PLANILHA!$A$2:$I$389,4,0)),"",VLOOKUP($A68,PLANILHA!$A$2:$I$389,4,0))</f>
        <v/>
      </c>
      <c r="E68" s="76" t="str">
        <f>IF(ISERROR(VLOOKUP($A68,PLANILHA!$A$2:$I$389,5,0)),"",VLOOKUP($A68,PLANILHA!$A$2:$I$389,5,0))</f>
        <v/>
      </c>
      <c r="F68" s="77" t="str">
        <f>IF(ISERROR(VLOOKUP($A68,PLANILHA!$A$2:$I$389,6,0)),"",VLOOKUP($A68,PLANILHA!$A$2:$I$389,6,0))</f>
        <v/>
      </c>
      <c r="G68" s="77" t="str">
        <f>IF(ISERROR(VLOOKUP($A68,PLANILHA!$A$2:$I$389,7,0)),"",VLOOKUP($A68,PLANILHA!$A$2:$I$389,7,0))</f>
        <v/>
      </c>
      <c r="H68" s="77" t="str">
        <f>IF(ISERROR(VLOOKUP($A68,PLANILHA!$A$2:$I$389,8,0)),"",VLOOKUP($A68,PLANILHA!$A$2:$I$389,8,0))</f>
        <v/>
      </c>
      <c r="I68" s="78" t="str">
        <f>IF(ISERROR(VLOOKUP($A68,PLANILHA!$A$2:$I$74,9,0)),"",VLOOKUP($A68,PLANILHA!$A$2:$I$74,9,0))</f>
        <v/>
      </c>
      <c r="O68" s="12"/>
      <c r="P68" s="13"/>
    </row>
    <row r="69" spans="1:16" ht="13.5" customHeight="1">
      <c r="A69" s="74">
        <v>59</v>
      </c>
      <c r="B69" s="75" t="str">
        <f>IF(ISERROR(VLOOKUP($A69,PLANILHA!$A$2:$I$389,2,0)),"",VLOOKUP($A69,PLANILHA!$A$2:$I$389,2,0))</f>
        <v/>
      </c>
      <c r="C69" s="80" t="str">
        <f>IF(ISERROR(VLOOKUP($A69,PLANILHA!$A$2:$I$389,3,0)),"",VLOOKUP($A69,PLANILHA!$A$2:$I$389,3,0))</f>
        <v/>
      </c>
      <c r="D69" s="75" t="str">
        <f>IF(ISERROR(VLOOKUP($A69,PLANILHA!$A$2:$I$389,4,0)),"",VLOOKUP($A69,PLANILHA!$A$2:$I$389,4,0))</f>
        <v/>
      </c>
      <c r="E69" s="76" t="str">
        <f>IF(ISERROR(VLOOKUP($A69,PLANILHA!$A$2:$I$389,5,0)),"",VLOOKUP($A69,PLANILHA!$A$2:$I$389,5,0))</f>
        <v/>
      </c>
      <c r="F69" s="77" t="str">
        <f>IF(ISERROR(VLOOKUP($A69,PLANILHA!$A$2:$I$389,6,0)),"",VLOOKUP($A69,PLANILHA!$A$2:$I$389,6,0))</f>
        <v/>
      </c>
      <c r="G69" s="77" t="str">
        <f>IF(ISERROR(VLOOKUP($A69,PLANILHA!$A$2:$I$389,7,0)),"",VLOOKUP($A69,PLANILHA!$A$2:$I$389,7,0))</f>
        <v/>
      </c>
      <c r="H69" s="77" t="str">
        <f>IF(ISERROR(VLOOKUP($A69,PLANILHA!$A$2:$I$389,8,0)),"",VLOOKUP($A69,PLANILHA!$A$2:$I$389,8,0))</f>
        <v/>
      </c>
      <c r="I69" s="78" t="str">
        <f>IF(ISERROR(VLOOKUP($A69,PLANILHA!$A$2:$I$74,9,0)),"",VLOOKUP($A69,PLANILHA!$A$2:$I$74,9,0))</f>
        <v/>
      </c>
      <c r="O69" s="12"/>
      <c r="P69" s="13"/>
    </row>
    <row r="70" spans="1:16" ht="13.5" customHeight="1">
      <c r="A70" s="74">
        <v>60</v>
      </c>
      <c r="B70" s="75" t="str">
        <f>IF(ISERROR(VLOOKUP($A70,PLANILHA!$A$2:$I$389,2,0)),"",VLOOKUP($A70,PLANILHA!$A$2:$I$389,2,0))</f>
        <v/>
      </c>
      <c r="C70" s="80" t="str">
        <f>IF(ISERROR(VLOOKUP($A70,PLANILHA!$A$2:$I$389,3,0)),"",VLOOKUP($A70,PLANILHA!$A$2:$I$389,3,0))</f>
        <v/>
      </c>
      <c r="D70" s="75" t="str">
        <f>IF(ISERROR(VLOOKUP($A70,PLANILHA!$A$2:$I$389,4,0)),"",VLOOKUP($A70,PLANILHA!$A$2:$I$389,4,0))</f>
        <v/>
      </c>
      <c r="E70" s="76" t="str">
        <f>IF(ISERROR(VLOOKUP($A70,PLANILHA!$A$2:$I$389,5,0)),"",VLOOKUP($A70,PLANILHA!$A$2:$I$389,5,0))</f>
        <v/>
      </c>
      <c r="F70" s="77" t="str">
        <f>IF(ISERROR(VLOOKUP($A70,PLANILHA!$A$2:$I$389,6,0)),"",VLOOKUP($A70,PLANILHA!$A$2:$I$389,6,0))</f>
        <v/>
      </c>
      <c r="G70" s="77" t="str">
        <f>IF(ISERROR(VLOOKUP($A70,PLANILHA!$A$2:$I$389,7,0)),"",VLOOKUP($A70,PLANILHA!$A$2:$I$389,7,0))</f>
        <v/>
      </c>
      <c r="H70" s="77" t="str">
        <f>IF(ISERROR(VLOOKUP($A70,PLANILHA!$A$2:$I$389,8,0)),"",VLOOKUP($A70,PLANILHA!$A$2:$I$389,8,0))</f>
        <v/>
      </c>
      <c r="I70" s="78" t="str">
        <f>IF(ISERROR(VLOOKUP($A70,PLANILHA!$A$2:$I$74,9,0)),"",VLOOKUP($A70,PLANILHA!$A$2:$I$74,9,0))</f>
        <v/>
      </c>
      <c r="O70" s="12"/>
      <c r="P70" s="13"/>
    </row>
    <row r="71" spans="1:16" ht="13.5" customHeight="1">
      <c r="A71" s="74">
        <v>61</v>
      </c>
      <c r="B71" s="75" t="str">
        <f>IF(ISERROR(VLOOKUP($A71,PLANILHA!$A$2:$I$389,2,0)),"",VLOOKUP($A71,PLANILHA!$A$2:$I$389,2,0))</f>
        <v/>
      </c>
      <c r="C71" s="80" t="str">
        <f>IF(ISERROR(VLOOKUP($A71,PLANILHA!$A$2:$I$389,3,0)),"",VLOOKUP($A71,PLANILHA!$A$2:$I$389,3,0))</f>
        <v/>
      </c>
      <c r="D71" s="75" t="str">
        <f>IF(ISERROR(VLOOKUP($A71,PLANILHA!$A$2:$I$389,4,0)),"",VLOOKUP($A71,PLANILHA!$A$2:$I$389,4,0))</f>
        <v/>
      </c>
      <c r="E71" s="76" t="str">
        <f>IF(ISERROR(VLOOKUP($A71,PLANILHA!$A$2:$I$389,5,0)),"",VLOOKUP($A71,PLANILHA!$A$2:$I$389,5,0))</f>
        <v/>
      </c>
      <c r="F71" s="77" t="str">
        <f>IF(ISERROR(VLOOKUP($A71,PLANILHA!$A$2:$I$389,6,0)),"",VLOOKUP($A71,PLANILHA!$A$2:$I$389,6,0))</f>
        <v/>
      </c>
      <c r="G71" s="77" t="str">
        <f>IF(ISERROR(VLOOKUP($A71,PLANILHA!$A$2:$I$389,7,0)),"",VLOOKUP($A71,PLANILHA!$A$2:$I$389,7,0))</f>
        <v/>
      </c>
      <c r="H71" s="77" t="str">
        <f>IF(ISERROR(VLOOKUP($A71,PLANILHA!$A$2:$I$389,8,0)),"",VLOOKUP($A71,PLANILHA!$A$2:$I$389,8,0))</f>
        <v/>
      </c>
      <c r="I71" s="78" t="str">
        <f>IF(ISERROR(VLOOKUP($A71,PLANILHA!$A$2:$I$74,9,0)),"",VLOOKUP($A71,PLANILHA!$A$2:$I$74,9,0))</f>
        <v/>
      </c>
      <c r="O71" s="12"/>
      <c r="P71" s="13"/>
    </row>
    <row r="72" spans="1:16" ht="13.5" customHeight="1">
      <c r="A72" s="74">
        <v>62</v>
      </c>
      <c r="B72" s="75" t="str">
        <f>IF(ISERROR(VLOOKUP($A72,PLANILHA!$A$2:$I$389,2,0)),"",VLOOKUP($A72,PLANILHA!$A$2:$I$389,2,0))</f>
        <v/>
      </c>
      <c r="C72" s="80" t="str">
        <f>IF(ISERROR(VLOOKUP($A72,PLANILHA!$A$2:$I$389,3,0)),"",VLOOKUP($A72,PLANILHA!$A$2:$I$389,3,0))</f>
        <v/>
      </c>
      <c r="D72" s="75" t="str">
        <f>IF(ISERROR(VLOOKUP($A72,PLANILHA!$A$2:$I$389,4,0)),"",VLOOKUP($A72,PLANILHA!$A$2:$I$389,4,0))</f>
        <v/>
      </c>
      <c r="E72" s="76" t="str">
        <f>IF(ISERROR(VLOOKUP($A72,PLANILHA!$A$2:$I$389,5,0)),"",VLOOKUP($A72,PLANILHA!$A$2:$I$389,5,0))</f>
        <v/>
      </c>
      <c r="F72" s="77" t="str">
        <f>IF(ISERROR(VLOOKUP($A72,PLANILHA!$A$2:$I$389,6,0)),"",VLOOKUP($A72,PLANILHA!$A$2:$I$389,6,0))</f>
        <v/>
      </c>
      <c r="G72" s="77" t="str">
        <f>IF(ISERROR(VLOOKUP($A72,PLANILHA!$A$2:$I$389,7,0)),"",VLOOKUP($A72,PLANILHA!$A$2:$I$389,7,0))</f>
        <v/>
      </c>
      <c r="H72" s="77" t="str">
        <f>IF(ISERROR(VLOOKUP($A72,PLANILHA!$A$2:$I$389,8,0)),"",VLOOKUP($A72,PLANILHA!$A$2:$I$389,8,0))</f>
        <v/>
      </c>
      <c r="I72" s="78" t="str">
        <f>IF(ISERROR(VLOOKUP($A72,PLANILHA!$A$2:$I$74,9,0)),"",VLOOKUP($A72,PLANILHA!$A$2:$I$74,9,0))</f>
        <v/>
      </c>
      <c r="O72" s="12"/>
      <c r="P72" s="13"/>
    </row>
    <row r="73" spans="1:16" ht="13.5" customHeight="1">
      <c r="A73" s="74">
        <v>63</v>
      </c>
      <c r="B73" s="75" t="str">
        <f>IF(ISERROR(VLOOKUP($A73,PLANILHA!$A$2:$I$389,2,0)),"",VLOOKUP($A73,PLANILHA!$A$2:$I$389,2,0))</f>
        <v/>
      </c>
      <c r="C73" s="80" t="str">
        <f>IF(ISERROR(VLOOKUP($A73,PLANILHA!$A$2:$I$389,3,0)),"",VLOOKUP($A73,PLANILHA!$A$2:$I$389,3,0))</f>
        <v/>
      </c>
      <c r="D73" s="75" t="str">
        <f>IF(ISERROR(VLOOKUP($A73,PLANILHA!$A$2:$I$389,4,0)),"",VLOOKUP($A73,PLANILHA!$A$2:$I$389,4,0))</f>
        <v/>
      </c>
      <c r="E73" s="76" t="str">
        <f>IF(ISERROR(VLOOKUP($A73,PLANILHA!$A$2:$I$389,5,0)),"",VLOOKUP($A73,PLANILHA!$A$2:$I$389,5,0))</f>
        <v/>
      </c>
      <c r="F73" s="77" t="str">
        <f>IF(ISERROR(VLOOKUP($A73,PLANILHA!$A$2:$I$389,6,0)),"",VLOOKUP($A73,PLANILHA!$A$2:$I$389,6,0))</f>
        <v/>
      </c>
      <c r="G73" s="77" t="str">
        <f>IF(ISERROR(VLOOKUP($A73,PLANILHA!$A$2:$I$389,7,0)),"",VLOOKUP($A73,PLANILHA!$A$2:$I$389,7,0))</f>
        <v/>
      </c>
      <c r="H73" s="77" t="str">
        <f>IF(ISERROR(VLOOKUP($A73,PLANILHA!$A$2:$I$389,8,0)),"",VLOOKUP($A73,PLANILHA!$A$2:$I$389,8,0))</f>
        <v/>
      </c>
      <c r="I73" s="78" t="str">
        <f>IF(ISERROR(VLOOKUP($A73,PLANILHA!$A$2:$I$74,9,0)),"",VLOOKUP($A73,PLANILHA!$A$2:$I$74,9,0))</f>
        <v/>
      </c>
      <c r="O73" s="12"/>
      <c r="P73" s="13"/>
    </row>
    <row r="74" spans="1:16" ht="13.5" customHeight="1">
      <c r="A74" s="74">
        <v>64</v>
      </c>
      <c r="B74" s="75" t="str">
        <f>IF(ISERROR(VLOOKUP($A74,PLANILHA!$A$2:$I$389,2,0)),"",VLOOKUP($A74,PLANILHA!$A$2:$I$389,2,0))</f>
        <v/>
      </c>
      <c r="C74" s="80" t="str">
        <f>IF(ISERROR(VLOOKUP($A74,PLANILHA!$A$2:$I$389,3,0)),"",VLOOKUP($A74,PLANILHA!$A$2:$I$389,3,0))</f>
        <v/>
      </c>
      <c r="D74" s="75" t="str">
        <f>IF(ISERROR(VLOOKUP($A74,PLANILHA!$A$2:$I$389,4,0)),"",VLOOKUP($A74,PLANILHA!$A$2:$I$389,4,0))</f>
        <v/>
      </c>
      <c r="E74" s="76" t="str">
        <f>IF(ISERROR(VLOOKUP($A74,PLANILHA!$A$2:$I$389,5,0)),"",VLOOKUP($A74,PLANILHA!$A$2:$I$389,5,0))</f>
        <v/>
      </c>
      <c r="F74" s="77" t="str">
        <f>IF(ISERROR(VLOOKUP($A74,PLANILHA!$A$2:$I$389,6,0)),"",VLOOKUP($A74,PLANILHA!$A$2:$I$389,6,0))</f>
        <v/>
      </c>
      <c r="G74" s="77" t="str">
        <f>IF(ISERROR(VLOOKUP($A74,PLANILHA!$A$2:$I$389,7,0)),"",VLOOKUP($A74,PLANILHA!$A$2:$I$389,7,0))</f>
        <v/>
      </c>
      <c r="H74" s="77" t="str">
        <f>IF(ISERROR(VLOOKUP($A74,PLANILHA!$A$2:$I$389,8,0)),"",VLOOKUP($A74,PLANILHA!$A$2:$I$389,8,0))</f>
        <v/>
      </c>
      <c r="I74" s="78" t="str">
        <f>IF(ISERROR(VLOOKUP($A74,PLANILHA!$A$2:$I$74,9,0)),"",VLOOKUP($A74,PLANILHA!$A$2:$I$74,9,0))</f>
        <v/>
      </c>
      <c r="O74" s="12"/>
      <c r="P74" s="13"/>
    </row>
    <row r="75" spans="1:16" ht="13.5" customHeight="1">
      <c r="A75" s="74">
        <v>65</v>
      </c>
      <c r="B75" s="75" t="str">
        <f>IF(ISERROR(VLOOKUP($A75,PLANILHA!$A$2:$I$389,2,0)),"",VLOOKUP($A75,PLANILHA!$A$2:$I$389,2,0))</f>
        <v/>
      </c>
      <c r="C75" s="80" t="str">
        <f>IF(ISERROR(VLOOKUP($A75,PLANILHA!$A$2:$I$389,3,0)),"",VLOOKUP($A75,PLANILHA!$A$2:$I$389,3,0))</f>
        <v/>
      </c>
      <c r="D75" s="75" t="str">
        <f>IF(ISERROR(VLOOKUP($A75,PLANILHA!$A$2:$I$389,4,0)),"",VLOOKUP($A75,PLANILHA!$A$2:$I$389,4,0))</f>
        <v/>
      </c>
      <c r="E75" s="76" t="str">
        <f>IF(ISERROR(VLOOKUP($A75,PLANILHA!$A$2:$I$389,5,0)),"",VLOOKUP($A75,PLANILHA!$A$2:$I$389,5,0))</f>
        <v/>
      </c>
      <c r="F75" s="77" t="str">
        <f>IF(ISERROR(VLOOKUP($A75,PLANILHA!$A$2:$I$389,6,0)),"",VLOOKUP($A75,PLANILHA!$A$2:$I$389,6,0))</f>
        <v/>
      </c>
      <c r="G75" s="77" t="str">
        <f>IF(ISERROR(VLOOKUP($A75,PLANILHA!$A$2:$I$389,7,0)),"",VLOOKUP($A75,PLANILHA!$A$2:$I$389,7,0))</f>
        <v/>
      </c>
      <c r="H75" s="77" t="str">
        <f>IF(ISERROR(VLOOKUP($A75,PLANILHA!$A$2:$I$389,8,0)),"",VLOOKUP($A75,PLANILHA!$A$2:$I$389,8,0))</f>
        <v/>
      </c>
      <c r="I75" s="78" t="str">
        <f>IF(ISERROR(VLOOKUP($A75,PLANILHA!$A$2:$I$74,9,0)),"",VLOOKUP($A75,PLANILHA!$A$2:$I$74,9,0))</f>
        <v/>
      </c>
      <c r="O75" s="12"/>
      <c r="P75" s="13"/>
    </row>
    <row r="76" spans="1:16" ht="13.5" customHeight="1">
      <c r="A76" s="74">
        <v>66</v>
      </c>
      <c r="B76" s="75" t="str">
        <f>IF(ISERROR(VLOOKUP($A76,PLANILHA!$A$2:$I$389,2,0)),"",VLOOKUP($A76,PLANILHA!$A$2:$I$389,2,0))</f>
        <v/>
      </c>
      <c r="C76" s="80" t="str">
        <f>IF(ISERROR(VLOOKUP($A76,PLANILHA!$A$2:$I$389,3,0)),"",VLOOKUP($A76,PLANILHA!$A$2:$I$389,3,0))</f>
        <v/>
      </c>
      <c r="D76" s="75" t="str">
        <f>IF(ISERROR(VLOOKUP($A76,PLANILHA!$A$2:$I$389,4,0)),"",VLOOKUP($A76,PLANILHA!$A$2:$I$389,4,0))</f>
        <v/>
      </c>
      <c r="E76" s="76" t="str">
        <f>IF(ISERROR(VLOOKUP($A76,PLANILHA!$A$2:$I$389,5,0)),"",VLOOKUP($A76,PLANILHA!$A$2:$I$389,5,0))</f>
        <v/>
      </c>
      <c r="F76" s="77" t="str">
        <f>IF(ISERROR(VLOOKUP($A76,PLANILHA!$A$2:$I$389,6,0)),"",VLOOKUP($A76,PLANILHA!$A$2:$I$389,6,0))</f>
        <v/>
      </c>
      <c r="G76" s="77" t="str">
        <f>IF(ISERROR(VLOOKUP($A76,PLANILHA!$A$2:$I$389,7,0)),"",VLOOKUP($A76,PLANILHA!$A$2:$I$389,7,0))</f>
        <v/>
      </c>
      <c r="H76" s="77" t="str">
        <f>IF(ISERROR(VLOOKUP($A76,PLANILHA!$A$2:$I$389,8,0)),"",VLOOKUP($A76,PLANILHA!$A$2:$I$389,8,0))</f>
        <v/>
      </c>
      <c r="I76" s="78" t="str">
        <f>IF(ISERROR(VLOOKUP($A76,PLANILHA!$A$2:$I$74,9,0)),"",VLOOKUP($A76,PLANILHA!$A$2:$I$74,9,0))</f>
        <v/>
      </c>
      <c r="O76" s="12"/>
      <c r="P76" s="13"/>
    </row>
    <row r="77" spans="1:16" ht="13.5" customHeight="1">
      <c r="A77" s="74">
        <v>67</v>
      </c>
      <c r="B77" s="75" t="str">
        <f>IF(ISERROR(VLOOKUP($A77,PLANILHA!$A$2:$I$389,2,0)),"",VLOOKUP($A77,PLANILHA!$A$2:$I$389,2,0))</f>
        <v/>
      </c>
      <c r="C77" s="80" t="str">
        <f>IF(ISERROR(VLOOKUP($A77,PLANILHA!$A$2:$I$389,3,0)),"",VLOOKUP($A77,PLANILHA!$A$2:$I$389,3,0))</f>
        <v/>
      </c>
      <c r="D77" s="75" t="str">
        <f>IF(ISERROR(VLOOKUP($A77,PLANILHA!$A$2:$I$389,4,0)),"",VLOOKUP($A77,PLANILHA!$A$2:$I$389,4,0))</f>
        <v/>
      </c>
      <c r="E77" s="76" t="str">
        <f>IF(ISERROR(VLOOKUP($A77,PLANILHA!$A$2:$I$389,5,0)),"",VLOOKUP($A77,PLANILHA!$A$2:$I$389,5,0))</f>
        <v/>
      </c>
      <c r="F77" s="77" t="str">
        <f>IF(ISERROR(VLOOKUP($A77,PLANILHA!$A$2:$I$389,6,0)),"",VLOOKUP($A77,PLANILHA!$A$2:$I$389,6,0))</f>
        <v/>
      </c>
      <c r="G77" s="77" t="str">
        <f>IF(ISERROR(VLOOKUP($A77,PLANILHA!$A$2:$I$389,7,0)),"",VLOOKUP($A77,PLANILHA!$A$2:$I$389,7,0))</f>
        <v/>
      </c>
      <c r="H77" s="77" t="str">
        <f>IF(ISERROR(VLOOKUP($A77,PLANILHA!$A$2:$I$389,8,0)),"",VLOOKUP($A77,PLANILHA!$A$2:$I$389,8,0))</f>
        <v/>
      </c>
      <c r="I77" s="78" t="str">
        <f>IF(ISERROR(VLOOKUP($A77,PLANILHA!$A$2:$I$74,9,0)),"",VLOOKUP($A77,PLANILHA!$A$2:$I$74,9,0))</f>
        <v/>
      </c>
      <c r="O77" s="12"/>
      <c r="P77" s="13"/>
    </row>
    <row r="78" spans="1:16" ht="13.5" customHeight="1">
      <c r="A78" s="74">
        <v>68</v>
      </c>
      <c r="B78" s="75" t="str">
        <f>IF(ISERROR(VLOOKUP($A78,PLANILHA!$A$2:$I$389,2,0)),"",VLOOKUP($A78,PLANILHA!$A$2:$I$389,2,0))</f>
        <v/>
      </c>
      <c r="C78" s="80" t="str">
        <f>IF(ISERROR(VLOOKUP($A78,PLANILHA!$A$2:$I$389,3,0)),"",VLOOKUP($A78,PLANILHA!$A$2:$I$389,3,0))</f>
        <v/>
      </c>
      <c r="D78" s="75" t="str">
        <f>IF(ISERROR(VLOOKUP($A78,PLANILHA!$A$2:$I$389,4,0)),"",VLOOKUP($A78,PLANILHA!$A$2:$I$389,4,0))</f>
        <v/>
      </c>
      <c r="E78" s="76" t="str">
        <f>IF(ISERROR(VLOOKUP($A78,PLANILHA!$A$2:$I$389,5,0)),"",VLOOKUP($A78,PLANILHA!$A$2:$I$389,5,0))</f>
        <v/>
      </c>
      <c r="F78" s="77" t="str">
        <f>IF(ISERROR(VLOOKUP($A78,PLANILHA!$A$2:$I$389,6,0)),"",VLOOKUP($A78,PLANILHA!$A$2:$I$389,6,0))</f>
        <v/>
      </c>
      <c r="G78" s="77" t="str">
        <f>IF(ISERROR(VLOOKUP($A78,PLANILHA!$A$2:$I$389,7,0)),"",VLOOKUP($A78,PLANILHA!$A$2:$I$389,7,0))</f>
        <v/>
      </c>
      <c r="H78" s="77" t="str">
        <f>IF(ISERROR(VLOOKUP($A78,PLANILHA!$A$2:$I$389,8,0)),"",VLOOKUP($A78,PLANILHA!$A$2:$I$389,8,0))</f>
        <v/>
      </c>
      <c r="I78" s="78" t="str">
        <f>IF(ISERROR(VLOOKUP($A78,PLANILHA!$A$2:$I$74,9,0)),"",VLOOKUP($A78,PLANILHA!$A$2:$I$74,9,0))</f>
        <v/>
      </c>
      <c r="O78" s="12"/>
      <c r="P78" s="13"/>
    </row>
    <row r="79" spans="1:16" ht="13.5" customHeight="1">
      <c r="B79" s="75" t="str">
        <f>IF(ISERROR(VLOOKUP($A79,PLANILHA!$A$2:$I$389,2,0)),"",VLOOKUP($A79,PLANILHA!$A$2:$I$389,2,0))</f>
        <v/>
      </c>
      <c r="C79" s="80" t="str">
        <f>IF(ISERROR(VLOOKUP($A79,PLANILHA!$A$2:$I$389,3,0)),"",VLOOKUP($A79,PLANILHA!$A$2:$I$389,3,0))</f>
        <v/>
      </c>
      <c r="D79" s="75" t="str">
        <f>IF(ISERROR(VLOOKUP($A79,PLANILHA!$A$2:$I$389,4,0)),"",VLOOKUP($A79,PLANILHA!$A$2:$I$389,4,0))</f>
        <v/>
      </c>
      <c r="E79" s="76" t="str">
        <f>IF(ISERROR(VLOOKUP($A79,PLANILHA!$A$2:$I$389,5,0)),"",VLOOKUP($A79,PLANILHA!$A$2:$I$389,5,0))</f>
        <v/>
      </c>
      <c r="F79" s="77" t="str">
        <f>IF(ISERROR(VLOOKUP($A79,PLANILHA!$A$2:$I$389,6,0)),"",VLOOKUP($A79,PLANILHA!$A$2:$I$389,6,0))</f>
        <v/>
      </c>
      <c r="G79" s="77" t="str">
        <f>IF(ISERROR(VLOOKUP($A79,PLANILHA!$A$2:$I$389,7,0)),"",VLOOKUP($A79,PLANILHA!$A$2:$I$389,7,0))</f>
        <v/>
      </c>
      <c r="H79" s="77" t="str">
        <f>IF(ISERROR(VLOOKUP($A79,PLANILHA!$A$2:$I$389,8,0)),"",VLOOKUP($A79,PLANILHA!$A$2:$I$389,8,0))</f>
        <v/>
      </c>
      <c r="I79" s="78" t="str">
        <f>IF(ISERROR(VLOOKUP($A79,PLANILHA!$A$2:$I$74,9,0)),"",VLOOKUP($A79,PLANILHA!$A$2:$I$74,9,0))</f>
        <v/>
      </c>
      <c r="O79" s="12"/>
      <c r="P79" s="13"/>
    </row>
    <row r="80" spans="1:16" ht="13.5" customHeight="1">
      <c r="B80" s="75" t="str">
        <f>IF(ISERROR(VLOOKUP($A80,PLANILHA!$A$2:$I$389,2,0)),"",VLOOKUP($A80,PLANILHA!$A$2:$I$389,2,0))</f>
        <v/>
      </c>
      <c r="C80" s="80" t="str">
        <f>IF(ISERROR(VLOOKUP($A80,PLANILHA!$A$2:$I$389,3,0)),"",VLOOKUP($A80,PLANILHA!$A$2:$I$389,3,0))</f>
        <v/>
      </c>
      <c r="D80" s="75" t="str">
        <f>IF(ISERROR(VLOOKUP($A80,PLANILHA!$A$2:$I$389,4,0)),"",VLOOKUP($A80,PLANILHA!$A$2:$I$389,4,0))</f>
        <v/>
      </c>
      <c r="E80" s="76" t="str">
        <f>IF(ISERROR(VLOOKUP($A80,PLANILHA!$A$2:$I$389,5,0)),"",VLOOKUP($A80,PLANILHA!$A$2:$I$389,5,0))</f>
        <v/>
      </c>
      <c r="F80" s="77" t="str">
        <f>IF(ISERROR(VLOOKUP($A80,PLANILHA!$A$2:$I$389,6,0)),"",VLOOKUP($A80,PLANILHA!$A$2:$I$389,6,0))</f>
        <v/>
      </c>
      <c r="G80" s="77" t="str">
        <f>IF(ISERROR(VLOOKUP($A80,PLANILHA!$A$2:$I$389,7,0)),"",VLOOKUP($A80,PLANILHA!$A$2:$I$389,7,0))</f>
        <v/>
      </c>
      <c r="H80" s="77" t="str">
        <f>IF(ISERROR(VLOOKUP($A80,PLANILHA!$A$2:$I$389,8,0)),"",VLOOKUP($A80,PLANILHA!$A$2:$I$389,8,0))</f>
        <v/>
      </c>
      <c r="I80" s="78" t="str">
        <f>IF(ISERROR(VLOOKUP($A80,PLANILHA!$A$2:$I$74,9,0)),"",VLOOKUP($A80,PLANILHA!$A$2:$I$74,9,0))</f>
        <v/>
      </c>
      <c r="O80" s="10"/>
    </row>
    <row r="81" spans="2:9" ht="13.5" customHeight="1">
      <c r="B81" s="75" t="str">
        <f>IF(ISERROR(VLOOKUP($A81,PLANILHA!$A$2:$I$389,2,0)),"",VLOOKUP($A81,PLANILHA!$A$2:$I$389,2,0))</f>
        <v/>
      </c>
      <c r="C81" s="80" t="str">
        <f>IF(ISERROR(VLOOKUP($A81,PLANILHA!$A$2:$I$389,3,0)),"",VLOOKUP($A81,PLANILHA!$A$2:$I$389,3,0))</f>
        <v/>
      </c>
      <c r="D81" s="75" t="str">
        <f>IF(ISERROR(VLOOKUP($A81,PLANILHA!$A$2:$I$389,4,0)),"",VLOOKUP($A81,PLANILHA!$A$2:$I$389,4,0))</f>
        <v/>
      </c>
      <c r="E81" s="76" t="str">
        <f>IF(ISERROR(VLOOKUP($A81,PLANILHA!$A$2:$I$389,5,0)),"",VLOOKUP($A81,PLANILHA!$A$2:$I$389,5,0))</f>
        <v/>
      </c>
      <c r="F81" s="77" t="str">
        <f>IF(ISERROR(VLOOKUP($A81,PLANILHA!$A$2:$I$389,6,0)),"",VLOOKUP($A81,PLANILHA!$A$2:$I$389,6,0))</f>
        <v/>
      </c>
      <c r="G81" s="77" t="str">
        <f>IF(ISERROR(VLOOKUP($A81,PLANILHA!$A$2:$I$389,7,0)),"",VLOOKUP($A81,PLANILHA!$A$2:$I$389,7,0))</f>
        <v/>
      </c>
      <c r="H81" s="77" t="str">
        <f>IF(ISERROR(VLOOKUP($A81,PLANILHA!$A$2:$I$389,8,0)),"",VLOOKUP($A81,PLANILHA!$A$2:$I$389,8,0))</f>
        <v/>
      </c>
      <c r="I81" s="78" t="str">
        <f>IF(ISERROR(VLOOKUP($A81,PLANILHA!$A$2:$I$74,9,0)),"",VLOOKUP($A81,PLANILHA!$A$2:$I$74,9,0))</f>
        <v/>
      </c>
    </row>
    <row r="82" spans="2:9" ht="13.5" customHeight="1">
      <c r="B82" s="75" t="str">
        <f>IF(ISERROR(VLOOKUP($A82,PLANILHA!$A$2:$I$389,2,0)),"",VLOOKUP($A82,PLANILHA!$A$2:$I$389,2,0))</f>
        <v/>
      </c>
      <c r="C82" s="80" t="str">
        <f>IF(ISERROR(VLOOKUP($A82,PLANILHA!$A$2:$I$389,3,0)),"",VLOOKUP($A82,PLANILHA!$A$2:$I$389,3,0))</f>
        <v/>
      </c>
      <c r="D82" s="75" t="str">
        <f>IF(ISERROR(VLOOKUP($A82,PLANILHA!$A$2:$I$389,4,0)),"",VLOOKUP($A82,PLANILHA!$A$2:$I$389,4,0))</f>
        <v/>
      </c>
      <c r="E82" s="76" t="str">
        <f>IF(ISERROR(VLOOKUP($A82,PLANILHA!$A$2:$I$389,5,0)),"",VLOOKUP($A82,PLANILHA!$A$2:$I$389,5,0))</f>
        <v/>
      </c>
      <c r="F82" s="77" t="str">
        <f>IF(ISERROR(VLOOKUP($A82,PLANILHA!$A$2:$I$389,6,0)),"",VLOOKUP($A82,PLANILHA!$A$2:$I$389,6,0))</f>
        <v/>
      </c>
      <c r="G82" s="77" t="str">
        <f>IF(ISERROR(VLOOKUP($A82,PLANILHA!$A$2:$I$389,7,0)),"",VLOOKUP($A82,PLANILHA!$A$2:$I$389,7,0))</f>
        <v/>
      </c>
      <c r="H82" s="77" t="str">
        <f>IF(ISERROR(VLOOKUP($A82,PLANILHA!$A$2:$I$389,8,0)),"",VLOOKUP($A82,PLANILHA!$A$2:$I$389,8,0))</f>
        <v/>
      </c>
      <c r="I82" s="78" t="str">
        <f>IF(ISERROR(VLOOKUP($A82,PLANILHA!$A$2:$I$74,9,0)),"",VLOOKUP($A82,PLANILHA!$A$2:$I$74,9,0))</f>
        <v/>
      </c>
    </row>
    <row r="83" spans="2:9" ht="13.5" customHeight="1">
      <c r="B83" s="75" t="str">
        <f>IF(ISERROR(VLOOKUP($A83,PLANILHA!$A$2:$I$389,2,0)),"",VLOOKUP($A83,PLANILHA!$A$2:$I$389,2,0))</f>
        <v/>
      </c>
      <c r="C83" s="80" t="str">
        <f>IF(ISERROR(VLOOKUP($A83,PLANILHA!$A$2:$I$389,3,0)),"",VLOOKUP($A83,PLANILHA!$A$2:$I$389,3,0))</f>
        <v/>
      </c>
      <c r="D83" s="75" t="str">
        <f>IF(ISERROR(VLOOKUP($A83,PLANILHA!$A$2:$I$389,4,0)),"",VLOOKUP($A83,PLANILHA!$A$2:$I$389,4,0))</f>
        <v/>
      </c>
      <c r="E83" s="76" t="str">
        <f>IF(ISERROR(VLOOKUP($A83,PLANILHA!$A$2:$I$389,5,0)),"",VLOOKUP($A83,PLANILHA!$A$2:$I$389,5,0))</f>
        <v/>
      </c>
      <c r="F83" s="77" t="str">
        <f>IF(ISERROR(VLOOKUP($A83,PLANILHA!$A$2:$I$389,6,0)),"",VLOOKUP($A83,PLANILHA!$A$2:$I$389,6,0))</f>
        <v/>
      </c>
      <c r="G83" s="77" t="str">
        <f>IF(ISERROR(VLOOKUP($A83,PLANILHA!$A$2:$I$389,7,0)),"",VLOOKUP($A83,PLANILHA!$A$2:$I$389,7,0))</f>
        <v/>
      </c>
      <c r="H83" s="77" t="str">
        <f>IF(ISERROR(VLOOKUP($A83,PLANILHA!$A$2:$I$389,8,0)),"",VLOOKUP($A83,PLANILHA!$A$2:$I$389,8,0))</f>
        <v/>
      </c>
      <c r="I83" s="78" t="str">
        <f>IF(ISERROR(VLOOKUP($A83,PLANILHA!$A$2:$I$74,9,0)),"",VLOOKUP($A83,PLANILHA!$A$2:$I$74,9,0))</f>
        <v/>
      </c>
    </row>
    <row r="84" spans="2:9" ht="13.5" customHeight="1">
      <c r="B84" s="75" t="str">
        <f>IF(ISERROR(VLOOKUP($A84,PLANILHA!$A$2:$I$389,2,0)),"",VLOOKUP($A84,PLANILHA!$A$2:$I$389,2,0))</f>
        <v/>
      </c>
      <c r="C84" s="80" t="str">
        <f>IF(ISERROR(VLOOKUP($A84,PLANILHA!$A$2:$I$389,3,0)),"",VLOOKUP($A84,PLANILHA!$A$2:$I$389,3,0))</f>
        <v/>
      </c>
      <c r="D84" s="75" t="str">
        <f>IF(ISERROR(VLOOKUP($A84,PLANILHA!$A$2:$I$389,4,0)),"",VLOOKUP($A84,PLANILHA!$A$2:$I$389,4,0))</f>
        <v/>
      </c>
      <c r="E84" s="76" t="str">
        <f>IF(ISERROR(VLOOKUP($A84,PLANILHA!$A$2:$I$389,5,0)),"",VLOOKUP($A84,PLANILHA!$A$2:$I$389,5,0))</f>
        <v/>
      </c>
      <c r="F84" s="77" t="str">
        <f>IF(ISERROR(VLOOKUP($A84,PLANILHA!$A$2:$I$389,6,0)),"",VLOOKUP($A84,PLANILHA!$A$2:$I$389,6,0))</f>
        <v/>
      </c>
      <c r="G84" s="77" t="str">
        <f>IF(ISERROR(VLOOKUP($A84,PLANILHA!$A$2:$I$389,7,0)),"",VLOOKUP($A84,PLANILHA!$A$2:$I$389,7,0))</f>
        <v/>
      </c>
      <c r="H84" s="77" t="str">
        <f>IF(ISERROR(VLOOKUP($A84,PLANILHA!$A$2:$I$389,8,0)),"",VLOOKUP($A84,PLANILHA!$A$2:$I$389,8,0))</f>
        <v/>
      </c>
      <c r="I84" s="78" t="str">
        <f>IF(ISERROR(VLOOKUP($A84,PLANILHA!$A$2:$I$74,9,0)),"",VLOOKUP($A84,PLANILHA!$A$2:$I$74,9,0))</f>
        <v/>
      </c>
    </row>
    <row r="85" spans="2:9" ht="13.5" customHeight="1">
      <c r="B85" s="75" t="str">
        <f>IF(ISERROR(VLOOKUP($A85,PLANILHA!$A$2:$I$389,2,0)),"",VLOOKUP($A85,PLANILHA!$A$2:$I$389,2,0))</f>
        <v/>
      </c>
      <c r="C85" s="80" t="str">
        <f>IF(ISERROR(VLOOKUP($A85,PLANILHA!$A$2:$I$389,3,0)),"",VLOOKUP($A85,PLANILHA!$A$2:$I$389,3,0))</f>
        <v/>
      </c>
      <c r="D85" s="75" t="str">
        <f>IF(ISERROR(VLOOKUP($A85,PLANILHA!$A$2:$I$389,4,0)),"",VLOOKUP($A85,PLANILHA!$A$2:$I$389,4,0))</f>
        <v/>
      </c>
      <c r="E85" s="76" t="str">
        <f>IF(ISERROR(VLOOKUP($A85,PLANILHA!$A$2:$I$389,5,0)),"",VLOOKUP($A85,PLANILHA!$A$2:$I$389,5,0))</f>
        <v/>
      </c>
      <c r="F85" s="77" t="str">
        <f>IF(ISERROR(VLOOKUP($A85,PLANILHA!$A$2:$I$389,6,0)),"",VLOOKUP($A85,PLANILHA!$A$2:$I$389,6,0))</f>
        <v/>
      </c>
      <c r="G85" s="77" t="str">
        <f>IF(ISERROR(VLOOKUP($A85,PLANILHA!$A$2:$I$389,7,0)),"",VLOOKUP($A85,PLANILHA!$A$2:$I$389,7,0))</f>
        <v/>
      </c>
      <c r="H85" s="77" t="str">
        <f>IF(ISERROR(VLOOKUP($A85,PLANILHA!$A$2:$I$389,8,0)),"",VLOOKUP($A85,PLANILHA!$A$2:$I$389,8,0))</f>
        <v/>
      </c>
      <c r="I85" s="78" t="str">
        <f>IF(ISERROR(VLOOKUP($A85,PLANILHA!$A$2:$I$74,9,0)),"",VLOOKUP($A85,PLANILHA!$A$2:$I$74,9,0))</f>
        <v/>
      </c>
    </row>
    <row r="86" spans="2:9" ht="13.5" customHeight="1"/>
    <row r="87" spans="2:9" ht="13.5" customHeight="1"/>
    <row r="88" spans="2:9" ht="13.5" customHeight="1"/>
    <row r="89" spans="2:9" ht="13.5" customHeight="1"/>
    <row r="90" spans="2:9" ht="13.5" customHeight="1"/>
    <row r="91" spans="2:9" ht="13.5" customHeight="1"/>
    <row r="92" spans="2:9" ht="13.5" customHeight="1"/>
    <row r="93" spans="2:9" ht="13.5" customHeight="1"/>
    <row r="94" spans="2:9" ht="13.5" customHeight="1"/>
    <row r="95" spans="2:9" ht="13.5" customHeight="1"/>
    <row r="96" spans="2:9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</sheetData>
  <mergeCells count="3">
    <mergeCell ref="J12:N12"/>
    <mergeCell ref="B1:I4"/>
    <mergeCell ref="B8:I9"/>
  </mergeCells>
  <conditionalFormatting sqref="I11:I85">
    <cfRule type="cellIs" dxfId="2" priority="1" stopIfTrue="1" operator="equal">
      <formula>"Preço estável"</formula>
    </cfRule>
    <cfRule type="cellIs" dxfId="1" priority="2" stopIfTrue="1" operator="equal">
      <formula>"Preço em alta"</formula>
    </cfRule>
    <cfRule type="cellIs" dxfId="0" priority="3" stopIfTrue="1" operator="equal">
      <formula>"Preço em baixa"</formula>
    </cfRule>
  </conditionalFormatting>
  <pageMargins left="0.19685039370078741" right="0" top="0.74803149606299213" bottom="0.74803149606299213" header="0.31496062992125984" footer="0.31496062992125984"/>
  <pageSetup paperSize="5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 sizeWithCells="1">
              <from>
                <xdr:col>8</xdr:col>
                <xdr:colOff>28575</xdr:colOff>
                <xdr:row>0</xdr:row>
                <xdr:rowOff>66675</xdr:rowOff>
              </from>
              <to>
                <xdr:col>9</xdr:col>
                <xdr:colOff>0</xdr:colOff>
                <xdr:row>5</xdr:row>
                <xdr:rowOff>66675</xdr:rowOff>
              </to>
            </anchor>
          </objectPr>
        </oleObject>
      </mc:Choice>
      <mc:Fallback>
        <oleObject progId="MSPhotoEd.3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BOLETO</vt:lpstr>
      <vt:lpstr>PLANILHA</vt:lpstr>
      <vt:lpstr>DIGITAR</vt:lpstr>
      <vt:lpstr>SITE</vt:lpstr>
      <vt:lpstr>BOLETO!Area_de_impressao</vt:lpstr>
      <vt:lpstr>SITE!Area_de_impressao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</dc:creator>
  <cp:lastModifiedBy>LuizG</cp:lastModifiedBy>
  <cp:lastPrinted>2025-11-11T04:53:25Z</cp:lastPrinted>
  <dcterms:created xsi:type="dcterms:W3CDTF">2015-10-27T10:41:59Z</dcterms:created>
  <dcterms:modified xsi:type="dcterms:W3CDTF">2025-11-25T08:18:48Z</dcterms:modified>
</cp:coreProperties>
</file>