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LuizG\Desktop\A D I L S O N\"/>
    </mc:Choice>
  </mc:AlternateContent>
  <xr:revisionPtr revIDLastSave="0" documentId="13_ncr:1_{E8CB106E-FC1D-4805-BB54-B3A7E01B55D7}" xr6:coauthVersionLast="47" xr6:coauthVersionMax="47" xr10:uidLastSave="{00000000-0000-0000-0000-000000000000}"/>
  <bookViews>
    <workbookView xWindow="-120" yWindow="-120" windowWidth="29040" windowHeight="15720" tabRatio="836" activeTab="7" xr2:uid="{00000000-000D-0000-FFFF-FFFF00000000}"/>
  </bookViews>
  <sheets>
    <sheet name="COTAÇÃO" sheetId="9" r:id="rId1"/>
    <sheet name="NOVO 2" sheetId="14" r:id="rId2"/>
    <sheet name="NOVO" sheetId="12" r:id="rId3"/>
    <sheet name="BANANAS" sheetId="17" r:id="rId4"/>
    <sheet name="Planilha1" sheetId="16" r:id="rId5"/>
    <sheet name="PLANILHA" sheetId="10" r:id="rId6"/>
    <sheet name="DIGITAR" sheetId="8" r:id="rId7"/>
    <sheet name="SITE" sheetId="7" r:id="rId8"/>
  </sheets>
  <definedNames>
    <definedName name="_xlnm.Print_Area" localSheetId="0">COTAÇÃO!$B$1:$M$198</definedName>
    <definedName name="_xlnm.Print_Area" localSheetId="6">DIGITAR!$B$1:$K$387</definedName>
    <definedName name="_xlnm.Print_Area" localSheetId="2">NOVO!$B$1:$M$217</definedName>
    <definedName name="_xlnm.Print_Area" localSheetId="1">'NOVO 2'!$A$1:$L$221</definedName>
    <definedName name="_xlnm.Print_Area" localSheetId="4">Planilha1!$B$1:$N$277</definedName>
    <definedName name="_xlnm.Print_Area" localSheetId="7">SITE!$B$1:$I$91</definedName>
    <definedName name="Z_138F9C41_3E53_442D_AB51_77E65097F49E_.wvu.PrintArea" localSheetId="6" hidden="1">DIGITAR!$B$1:$K$387</definedName>
    <definedName name="Z_138F9C41_3E53_442D_AB51_77E65097F49E_.wvu.PrintArea" localSheetId="7" hidden="1">SITE!$B$1:$I$93</definedName>
    <definedName name="Z_138F9C41_3E53_442D_AB51_77E65097F49E_.wvu.Rows" localSheetId="0" hidden="1">COTAÇÃO!$34:$42,COTAÇÃO!$55:$55</definedName>
    <definedName name="Z_138F9C41_3E53_442D_AB51_77E65097F49E_.wvu.Rows" localSheetId="6" hidden="1">DIGITAR!#REF!</definedName>
  </definedNames>
  <calcPr calcId="191029"/>
  <customWorkbookViews>
    <customWorkbookView name="se for preço em alota" guid="{138F9C41-3E53-442D-AB51-77E65097F49E}" xWindow="1" windowWidth="1279" windowHeight="984" tabRatio="836" activeSheetId="7"/>
  </customWorkbookViews>
</workbook>
</file>

<file path=xl/calcChain.xml><?xml version="1.0" encoding="utf-8"?>
<calcChain xmlns="http://schemas.openxmlformats.org/spreadsheetml/2006/main">
  <c r="A222" i="8" l="1"/>
  <c r="A220" i="8"/>
  <c r="A216" i="8"/>
  <c r="A212" i="8"/>
  <c r="A204" i="8"/>
  <c r="A192" i="8"/>
  <c r="A190" i="8"/>
  <c r="A188" i="8"/>
  <c r="A176" i="8"/>
  <c r="A174" i="8"/>
  <c r="A162" i="8"/>
  <c r="A160" i="8"/>
  <c r="A156" i="8"/>
  <c r="A154" i="8"/>
  <c r="A152" i="8"/>
  <c r="A144" i="8"/>
  <c r="A138" i="8"/>
  <c r="A136" i="8"/>
  <c r="A124" i="8"/>
  <c r="A118" i="8"/>
  <c r="A108" i="8"/>
  <c r="A106" i="8"/>
  <c r="A104" i="8"/>
  <c r="A100" i="8"/>
  <c r="A98" i="8"/>
  <c r="A94" i="8"/>
  <c r="A92" i="8"/>
  <c r="A84" i="8"/>
  <c r="A78" i="8"/>
  <c r="A74" i="8"/>
  <c r="A72" i="8"/>
  <c r="A66" i="8"/>
  <c r="A64" i="8"/>
  <c r="A58" i="8"/>
  <c r="A54" i="8"/>
  <c r="A52" i="8"/>
  <c r="A44" i="8"/>
  <c r="A42" i="8"/>
  <c r="A36" i="8"/>
  <c r="A34" i="8"/>
  <c r="A28" i="8"/>
  <c r="A26" i="8"/>
  <c r="A24" i="8"/>
  <c r="A22" i="8"/>
  <c r="A18" i="8"/>
  <c r="A16" i="8"/>
  <c r="A12" i="8"/>
  <c r="A8" i="8"/>
  <c r="A6" i="8"/>
  <c r="A4" i="8"/>
  <c r="A21" i="8"/>
  <c r="A23" i="8"/>
  <c r="A25" i="8"/>
  <c r="A27" i="8"/>
  <c r="A30" i="8"/>
  <c r="A31" i="8"/>
  <c r="A32" i="8"/>
  <c r="A33" i="8"/>
  <c r="A35" i="8"/>
  <c r="A37" i="8"/>
  <c r="A38" i="8"/>
  <c r="A43" i="8"/>
  <c r="A45" i="8"/>
  <c r="A46" i="8"/>
  <c r="A49" i="8"/>
  <c r="A51" i="8"/>
  <c r="A61" i="8"/>
  <c r="A62" i="8"/>
  <c r="A65" i="8"/>
  <c r="A67" i="8"/>
  <c r="A68" i="8"/>
  <c r="A69" i="8"/>
  <c r="A71" i="8"/>
  <c r="A73" i="8"/>
  <c r="A75" i="8"/>
  <c r="A76" i="8"/>
  <c r="A77" i="8"/>
  <c r="A79" i="8"/>
  <c r="A80" i="8"/>
  <c r="A81" i="8"/>
  <c r="A82" i="8"/>
  <c r="A83" i="8"/>
  <c r="A85" i="8"/>
  <c r="A87" i="8"/>
  <c r="A89" i="8"/>
  <c r="A91" i="8"/>
  <c r="A93" i="8"/>
  <c r="A95" i="8"/>
  <c r="A96" i="8"/>
  <c r="A97" i="8"/>
  <c r="A99" i="8"/>
  <c r="A101" i="8"/>
  <c r="A105" i="8"/>
  <c r="A107" i="8"/>
  <c r="A109" i="8"/>
  <c r="A112" i="8"/>
  <c r="A113" i="8"/>
  <c r="A117" i="8"/>
  <c r="A119" i="8"/>
  <c r="A121" i="8"/>
  <c r="A122" i="8"/>
  <c r="A123" i="8"/>
  <c r="A125" i="8"/>
  <c r="A126" i="8"/>
  <c r="A128" i="8"/>
  <c r="A130" i="8"/>
  <c r="A131" i="8"/>
  <c r="A137" i="8"/>
  <c r="A139" i="8"/>
  <c r="A140" i="8"/>
  <c r="A141" i="8"/>
  <c r="A143" i="8"/>
  <c r="A147" i="8"/>
  <c r="A148" i="8"/>
  <c r="A151" i="8"/>
  <c r="A153" i="8"/>
  <c r="A157" i="8"/>
  <c r="A159" i="8"/>
  <c r="A161" i="8"/>
  <c r="A164" i="8"/>
  <c r="A165" i="8"/>
  <c r="A166" i="8"/>
  <c r="A167" i="8"/>
  <c r="A169" i="8"/>
  <c r="A173" i="8"/>
  <c r="A175" i="8"/>
  <c r="A177" i="8"/>
  <c r="A181" i="8"/>
  <c r="A182" i="8"/>
  <c r="A183" i="8"/>
  <c r="A186" i="8"/>
  <c r="A189" i="8"/>
  <c r="A202" i="8"/>
  <c r="A203" i="8"/>
  <c r="A205" i="8"/>
  <c r="A207" i="8"/>
  <c r="A208" i="8"/>
  <c r="A211" i="8"/>
  <c r="A213" i="8"/>
  <c r="A215" i="8"/>
  <c r="A217" i="8"/>
  <c r="A218" i="8"/>
  <c r="A221" i="8"/>
  <c r="A224" i="8"/>
  <c r="A230" i="8"/>
  <c r="A232" i="8"/>
  <c r="A233" i="8"/>
  <c r="A235" i="8"/>
  <c r="A237" i="8"/>
  <c r="A238" i="8"/>
  <c r="A240" i="8"/>
  <c r="A241" i="8"/>
  <c r="A243" i="8"/>
  <c r="A244" i="8"/>
  <c r="A245" i="8"/>
  <c r="A246" i="8"/>
  <c r="A247" i="8"/>
  <c r="A248" i="8"/>
  <c r="A249" i="8"/>
  <c r="A255" i="8"/>
  <c r="A256" i="8"/>
  <c r="A258" i="8"/>
  <c r="A261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80" i="8"/>
  <c r="A281" i="8"/>
  <c r="A282" i="8"/>
  <c r="A283" i="8"/>
  <c r="A285" i="8"/>
  <c r="A288" i="8"/>
  <c r="A290" i="8"/>
  <c r="A291" i="8"/>
  <c r="A292" i="8"/>
  <c r="A293" i="8"/>
  <c r="A297" i="8"/>
  <c r="A299" i="8"/>
  <c r="A300" i="8"/>
  <c r="A305" i="8"/>
  <c r="A306" i="8"/>
  <c r="A308" i="8"/>
  <c r="A312" i="8"/>
  <c r="A315" i="8"/>
  <c r="A317" i="8"/>
  <c r="A321" i="8"/>
  <c r="A322" i="8"/>
  <c r="A324" i="8"/>
  <c r="A326" i="8"/>
  <c r="A327" i="8"/>
  <c r="A328" i="8"/>
  <c r="A329" i="8"/>
  <c r="A330" i="8"/>
  <c r="A332" i="8"/>
  <c r="A335" i="8"/>
  <c r="A336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3" i="8"/>
  <c r="A354" i="8"/>
  <c r="A355" i="8"/>
  <c r="A356" i="8"/>
  <c r="A357" i="8"/>
  <c r="A359" i="8"/>
  <c r="A360" i="8"/>
  <c r="A361" i="8"/>
  <c r="A363" i="8"/>
  <c r="A364" i="8"/>
  <c r="A365" i="8"/>
  <c r="A366" i="8"/>
  <c r="A367" i="8"/>
  <c r="A368" i="8"/>
  <c r="A369" i="8"/>
  <c r="A370" i="8"/>
  <c r="A371" i="8"/>
  <c r="A373" i="8"/>
  <c r="A376" i="8"/>
  <c r="A377" i="8"/>
  <c r="A378" i="8"/>
  <c r="A379" i="8"/>
  <c r="A381" i="8"/>
  <c r="A382" i="8"/>
  <c r="A383" i="8"/>
  <c r="A385" i="8"/>
  <c r="A387" i="8"/>
  <c r="A9" i="8"/>
  <c r="A10" i="8"/>
  <c r="A15" i="8"/>
  <c r="A7" i="8"/>
  <c r="B135" i="10"/>
  <c r="C135" i="10"/>
  <c r="D135" i="10"/>
  <c r="E135" i="10"/>
  <c r="B136" i="10"/>
  <c r="C136" i="10"/>
  <c r="D136" i="10"/>
  <c r="E136" i="10"/>
  <c r="J136" i="10"/>
  <c r="L135" i="8"/>
  <c r="F135" i="10" s="1"/>
  <c r="M135" i="8"/>
  <c r="G135" i="10" s="1"/>
  <c r="C319" i="10"/>
  <c r="C318" i="10"/>
  <c r="D318" i="10"/>
  <c r="B319" i="10"/>
  <c r="D319" i="10"/>
  <c r="E319" i="10"/>
  <c r="J319" i="10"/>
  <c r="L319" i="8"/>
  <c r="F319" i="10" s="1"/>
  <c r="M319" i="8"/>
  <c r="G319" i="10" s="1"/>
  <c r="J357" i="10"/>
  <c r="J345" i="10"/>
  <c r="J333" i="10"/>
  <c r="J321" i="10"/>
  <c r="J312" i="10"/>
  <c r="J308" i="10"/>
  <c r="J300" i="10"/>
  <c r="J296" i="10"/>
  <c r="J288" i="10"/>
  <c r="J284" i="10"/>
  <c r="J276" i="10"/>
  <c r="J266" i="10"/>
  <c r="J264" i="10"/>
  <c r="J260" i="10"/>
  <c r="J252" i="10"/>
  <c r="J248" i="10"/>
  <c r="J240" i="10"/>
  <c r="J229" i="10"/>
  <c r="J228" i="10"/>
  <c r="J217" i="10"/>
  <c r="J216" i="10"/>
  <c r="J212" i="10"/>
  <c r="J206" i="10"/>
  <c r="J205" i="10"/>
  <c r="J204" i="10"/>
  <c r="J200" i="10"/>
  <c r="J194" i="10"/>
  <c r="J193" i="10"/>
  <c r="J192" i="10"/>
  <c r="J188" i="10"/>
  <c r="J182" i="10"/>
  <c r="J181" i="10"/>
  <c r="J180" i="10"/>
  <c r="J176" i="10"/>
  <c r="J170" i="10"/>
  <c r="J169" i="10"/>
  <c r="J168" i="10"/>
  <c r="J164" i="10"/>
  <c r="J158" i="10"/>
  <c r="J157" i="10"/>
  <c r="J156" i="10"/>
  <c r="J152" i="10"/>
  <c r="J146" i="10"/>
  <c r="J145" i="10"/>
  <c r="J144" i="10"/>
  <c r="J140" i="10"/>
  <c r="J134" i="10"/>
  <c r="J133" i="10"/>
  <c r="J132" i="10"/>
  <c r="J131" i="10"/>
  <c r="J127" i="10"/>
  <c r="J121" i="10"/>
  <c r="J120" i="10"/>
  <c r="J119" i="10"/>
  <c r="J115" i="10"/>
  <c r="J109" i="10"/>
  <c r="J108" i="10"/>
  <c r="J107" i="10"/>
  <c r="J103" i="10"/>
  <c r="J97" i="10"/>
  <c r="J96" i="10"/>
  <c r="J95" i="10"/>
  <c r="J91" i="10"/>
  <c r="J85" i="10"/>
  <c r="J84" i="10"/>
  <c r="J83" i="10"/>
  <c r="J79" i="10"/>
  <c r="J73" i="10"/>
  <c r="J72" i="10"/>
  <c r="J71" i="10"/>
  <c r="J67" i="10"/>
  <c r="J61" i="10"/>
  <c r="J60" i="10"/>
  <c r="J59" i="10"/>
  <c r="J55" i="10"/>
  <c r="J49" i="10"/>
  <c r="J48" i="10"/>
  <c r="J47" i="10"/>
  <c r="J44" i="10"/>
  <c r="J38" i="10"/>
  <c r="J37" i="10"/>
  <c r="J36" i="10"/>
  <c r="J35" i="10"/>
  <c r="J25" i="10"/>
  <c r="J24" i="10"/>
  <c r="J23" i="10"/>
  <c r="J12" i="10"/>
  <c r="J11" i="10"/>
  <c r="J7" i="10"/>
  <c r="J143" i="10"/>
  <c r="I144" i="10"/>
  <c r="J272" i="10"/>
  <c r="B272" i="10"/>
  <c r="C272" i="10"/>
  <c r="D272" i="10"/>
  <c r="E272" i="10"/>
  <c r="M272" i="8"/>
  <c r="G272" i="10" s="1"/>
  <c r="L272" i="8"/>
  <c r="F272" i="10" s="1"/>
  <c r="B134" i="10"/>
  <c r="C134" i="10"/>
  <c r="D134" i="10"/>
  <c r="E134" i="10"/>
  <c r="L134" i="8"/>
  <c r="F134" i="10" s="1"/>
  <c r="M134" i="8"/>
  <c r="G134" i="10" s="1"/>
  <c r="O8" i="8"/>
  <c r="O9" i="8"/>
  <c r="O10" i="8"/>
  <c r="M2" i="8"/>
  <c r="G2" i="10" s="1"/>
  <c r="L2" i="8"/>
  <c r="N2" i="8" s="1"/>
  <c r="J6" i="10"/>
  <c r="J8" i="10"/>
  <c r="J9" i="10"/>
  <c r="J10" i="10"/>
  <c r="J13" i="10"/>
  <c r="J14" i="10"/>
  <c r="I15" i="10"/>
  <c r="J15" i="10"/>
  <c r="J16" i="10"/>
  <c r="J17" i="10"/>
  <c r="J18" i="10"/>
  <c r="J19" i="10"/>
  <c r="J20" i="10"/>
  <c r="J21" i="10"/>
  <c r="J22" i="10"/>
  <c r="J26" i="10"/>
  <c r="J27" i="10"/>
  <c r="J28" i="10"/>
  <c r="J29" i="10"/>
  <c r="J30" i="10"/>
  <c r="J31" i="10"/>
  <c r="J32" i="10"/>
  <c r="J33" i="10"/>
  <c r="J34" i="10"/>
  <c r="I38" i="10"/>
  <c r="J39" i="10"/>
  <c r="J40" i="10"/>
  <c r="J41" i="10"/>
  <c r="J42" i="10"/>
  <c r="J43" i="10"/>
  <c r="J45" i="10"/>
  <c r="J46" i="10"/>
  <c r="J50" i="10"/>
  <c r="J51" i="10"/>
  <c r="I52" i="10"/>
  <c r="J52" i="10"/>
  <c r="J53" i="10"/>
  <c r="J54" i="10"/>
  <c r="J56" i="10"/>
  <c r="J57" i="10"/>
  <c r="J58" i="10"/>
  <c r="I61" i="10"/>
  <c r="J62" i="10"/>
  <c r="J63" i="10"/>
  <c r="J64" i="10"/>
  <c r="J65" i="10"/>
  <c r="J66" i="10"/>
  <c r="J68" i="10"/>
  <c r="J69" i="10"/>
  <c r="J70" i="10"/>
  <c r="J74" i="10"/>
  <c r="J75" i="10"/>
  <c r="J76" i="10"/>
  <c r="J77" i="10"/>
  <c r="J78" i="10"/>
  <c r="J80" i="10"/>
  <c r="J81" i="10"/>
  <c r="J82" i="10"/>
  <c r="J86" i="10"/>
  <c r="J87" i="10"/>
  <c r="J88" i="10"/>
  <c r="J89" i="10"/>
  <c r="J90" i="10"/>
  <c r="J92" i="10"/>
  <c r="J93" i="10"/>
  <c r="J94" i="10"/>
  <c r="I98" i="10"/>
  <c r="J98" i="10"/>
  <c r="J99" i="10"/>
  <c r="J100" i="10"/>
  <c r="J101" i="10"/>
  <c r="J102" i="10"/>
  <c r="J104" i="10"/>
  <c r="J105" i="10"/>
  <c r="J106" i="10"/>
  <c r="J110" i="10"/>
  <c r="J111" i="10"/>
  <c r="J112" i="10"/>
  <c r="J113" i="10"/>
  <c r="J114" i="10"/>
  <c r="J116" i="10"/>
  <c r="J117" i="10"/>
  <c r="J118" i="10"/>
  <c r="J122" i="10"/>
  <c r="J123" i="10"/>
  <c r="J124" i="10"/>
  <c r="J125" i="10"/>
  <c r="J126" i="10"/>
  <c r="J128" i="10"/>
  <c r="J129" i="10"/>
  <c r="J130" i="10"/>
  <c r="J137" i="10"/>
  <c r="J138" i="10"/>
  <c r="J139" i="10"/>
  <c r="J141" i="10"/>
  <c r="J142" i="10"/>
  <c r="J147" i="10"/>
  <c r="J148" i="10"/>
  <c r="J149" i="10"/>
  <c r="J150" i="10"/>
  <c r="J151" i="10"/>
  <c r="J153" i="10"/>
  <c r="J154" i="10"/>
  <c r="J155" i="10"/>
  <c r="I157" i="10"/>
  <c r="J159" i="10"/>
  <c r="J160" i="10"/>
  <c r="J161" i="10"/>
  <c r="J162" i="10"/>
  <c r="J163" i="10"/>
  <c r="J165" i="10"/>
  <c r="J166" i="10"/>
  <c r="J167" i="10"/>
  <c r="J171" i="10"/>
  <c r="J172" i="10"/>
  <c r="J173" i="10"/>
  <c r="J174" i="10"/>
  <c r="J175" i="10"/>
  <c r="J177" i="10"/>
  <c r="J178" i="10"/>
  <c r="J179" i="10"/>
  <c r="J183" i="10"/>
  <c r="J184" i="10"/>
  <c r="J185" i="10"/>
  <c r="J186" i="10"/>
  <c r="J187" i="10"/>
  <c r="J189" i="10"/>
  <c r="J190" i="10"/>
  <c r="J191" i="10"/>
  <c r="J195" i="10"/>
  <c r="J196" i="10"/>
  <c r="J197" i="10"/>
  <c r="J198" i="10"/>
  <c r="J199" i="10"/>
  <c r="J201" i="10"/>
  <c r="J202" i="10"/>
  <c r="J203" i="10"/>
  <c r="J207" i="10"/>
  <c r="J208" i="10"/>
  <c r="J209" i="10"/>
  <c r="J210" i="10"/>
  <c r="J211" i="10"/>
  <c r="J213" i="10"/>
  <c r="J214" i="10"/>
  <c r="I215" i="10"/>
  <c r="J215" i="10"/>
  <c r="J218" i="10"/>
  <c r="J219" i="10"/>
  <c r="J220" i="10"/>
  <c r="J221" i="10"/>
  <c r="J222" i="10"/>
  <c r="J223" i="10"/>
  <c r="J224" i="10"/>
  <c r="J225" i="10"/>
  <c r="J226" i="10"/>
  <c r="J227" i="10"/>
  <c r="J230" i="10"/>
  <c r="J231" i="10"/>
  <c r="J232" i="10"/>
  <c r="J233" i="10"/>
  <c r="J234" i="10"/>
  <c r="J235" i="10"/>
  <c r="J236" i="10"/>
  <c r="J237" i="10"/>
  <c r="J238" i="10"/>
  <c r="J239" i="10"/>
  <c r="I240" i="10"/>
  <c r="J241" i="10"/>
  <c r="J242" i="10"/>
  <c r="J243" i="10"/>
  <c r="J244" i="10"/>
  <c r="J245" i="10"/>
  <c r="J246" i="10"/>
  <c r="I247" i="10"/>
  <c r="J247" i="10"/>
  <c r="J249" i="10"/>
  <c r="J250" i="10"/>
  <c r="J251" i="10"/>
  <c r="J253" i="10"/>
  <c r="J254" i="10"/>
  <c r="J255" i="10"/>
  <c r="J256" i="10"/>
  <c r="J257" i="10"/>
  <c r="J258" i="10"/>
  <c r="J259" i="10"/>
  <c r="J261" i="10"/>
  <c r="J262" i="10"/>
  <c r="J263" i="10"/>
  <c r="I265" i="10"/>
  <c r="J265" i="10"/>
  <c r="J267" i="10"/>
  <c r="J268" i="10"/>
  <c r="J269" i="10"/>
  <c r="J270" i="10"/>
  <c r="J271" i="10"/>
  <c r="J273" i="10"/>
  <c r="J274" i="10"/>
  <c r="J275" i="10"/>
  <c r="J277" i="10"/>
  <c r="J278" i="10"/>
  <c r="J279" i="10"/>
  <c r="J280" i="10"/>
  <c r="J281" i="10"/>
  <c r="J282" i="10"/>
  <c r="J283" i="10"/>
  <c r="J285" i="10"/>
  <c r="J286" i="10"/>
  <c r="J287" i="10"/>
  <c r="J289" i="10"/>
  <c r="J290" i="10"/>
  <c r="J291" i="10"/>
  <c r="J292" i="10"/>
  <c r="J293" i="10"/>
  <c r="J294" i="10"/>
  <c r="J295" i="10"/>
  <c r="J297" i="10"/>
  <c r="J298" i="10"/>
  <c r="J299" i="10"/>
  <c r="J301" i="10"/>
  <c r="J302" i="10"/>
  <c r="J303" i="10"/>
  <c r="J304" i="10"/>
  <c r="J305" i="10"/>
  <c r="J306" i="10"/>
  <c r="J307" i="10"/>
  <c r="J309" i="10"/>
  <c r="J310" i="10"/>
  <c r="J311" i="10"/>
  <c r="J313" i="10"/>
  <c r="J314" i="10"/>
  <c r="J315" i="10"/>
  <c r="J316" i="10"/>
  <c r="J317" i="10"/>
  <c r="J318" i="10"/>
  <c r="J320" i="10"/>
  <c r="J322" i="10"/>
  <c r="J323" i="10"/>
  <c r="J324" i="10"/>
  <c r="J325" i="10"/>
  <c r="J326" i="10"/>
  <c r="J327" i="10"/>
  <c r="J328" i="10"/>
  <c r="J329" i="10"/>
  <c r="J330" i="10"/>
  <c r="J331" i="10"/>
  <c r="J332" i="10"/>
  <c r="J334" i="10"/>
  <c r="J335" i="10"/>
  <c r="J336" i="10"/>
  <c r="J337" i="10"/>
  <c r="J338" i="10"/>
  <c r="J339" i="10"/>
  <c r="J340" i="10"/>
  <c r="J341" i="10"/>
  <c r="J342" i="10"/>
  <c r="J343" i="10"/>
  <c r="J344" i="10"/>
  <c r="J346" i="10"/>
  <c r="J347" i="10"/>
  <c r="J348" i="10"/>
  <c r="J349" i="10"/>
  <c r="J350" i="10"/>
  <c r="J351" i="10"/>
  <c r="J352" i="10"/>
  <c r="J353" i="10"/>
  <c r="J354" i="10"/>
  <c r="J355" i="10"/>
  <c r="J356" i="10"/>
  <c r="J358" i="10"/>
  <c r="J359" i="10"/>
  <c r="J360" i="10"/>
  <c r="J361" i="10"/>
  <c r="J362" i="10"/>
  <c r="J363" i="10"/>
  <c r="J364" i="10"/>
  <c r="J365" i="10"/>
  <c r="J366" i="10"/>
  <c r="J367" i="10"/>
  <c r="J368" i="10"/>
  <c r="J369" i="10"/>
  <c r="J370" i="10"/>
  <c r="J371" i="10"/>
  <c r="J372" i="10"/>
  <c r="J373" i="10"/>
  <c r="J374" i="10"/>
  <c r="J375" i="10"/>
  <c r="J376" i="10"/>
  <c r="J377" i="10"/>
  <c r="J378" i="10"/>
  <c r="J379" i="10"/>
  <c r="J380" i="10"/>
  <c r="J381" i="10"/>
  <c r="J382" i="10"/>
  <c r="J383" i="10"/>
  <c r="J384" i="10"/>
  <c r="J385" i="10"/>
  <c r="J386" i="10"/>
  <c r="J387" i="10"/>
  <c r="F388" i="10"/>
  <c r="G388" i="10"/>
  <c r="H388" i="10"/>
  <c r="I388" i="10"/>
  <c r="J388" i="10"/>
  <c r="F389" i="10"/>
  <c r="G389" i="10"/>
  <c r="H389" i="10"/>
  <c r="I389" i="10"/>
  <c r="J389" i="10"/>
  <c r="J3" i="10"/>
  <c r="J4" i="10"/>
  <c r="J5" i="10"/>
  <c r="J2" i="10"/>
  <c r="L64" i="8"/>
  <c r="F64" i="10" s="1"/>
  <c r="M64" i="8"/>
  <c r="G64" i="10" s="1"/>
  <c r="L65" i="8"/>
  <c r="F65" i="10" s="1"/>
  <c r="M65" i="8"/>
  <c r="G65" i="10" s="1"/>
  <c r="L66" i="8"/>
  <c r="F66" i="10" s="1"/>
  <c r="M66" i="8"/>
  <c r="G66" i="10" s="1"/>
  <c r="L67" i="8"/>
  <c r="M67" i="8"/>
  <c r="G67" i="10" s="1"/>
  <c r="L68" i="8"/>
  <c r="M68" i="8"/>
  <c r="G68" i="10" s="1"/>
  <c r="L69" i="8"/>
  <c r="F69" i="10" s="1"/>
  <c r="M69" i="8"/>
  <c r="G69" i="10" s="1"/>
  <c r="L70" i="8"/>
  <c r="F70" i="10" s="1"/>
  <c r="M70" i="8"/>
  <c r="G70" i="10" s="1"/>
  <c r="L71" i="8"/>
  <c r="F71" i="10" s="1"/>
  <c r="M71" i="8"/>
  <c r="G71" i="10" s="1"/>
  <c r="L72" i="8"/>
  <c r="M72" i="8"/>
  <c r="G72" i="10" s="1"/>
  <c r="L73" i="8"/>
  <c r="F73" i="10" s="1"/>
  <c r="M73" i="8"/>
  <c r="G73" i="10" s="1"/>
  <c r="L74" i="8"/>
  <c r="F74" i="10" s="1"/>
  <c r="M74" i="8"/>
  <c r="G74" i="10" s="1"/>
  <c r="L75" i="8"/>
  <c r="F75" i="10" s="1"/>
  <c r="M75" i="8"/>
  <c r="G75" i="10" s="1"/>
  <c r="L76" i="8"/>
  <c r="M76" i="8"/>
  <c r="G76" i="10" s="1"/>
  <c r="L77" i="8"/>
  <c r="F77" i="10" s="1"/>
  <c r="M77" i="8"/>
  <c r="G77" i="10" s="1"/>
  <c r="L78" i="8"/>
  <c r="F78" i="10" s="1"/>
  <c r="M78" i="8"/>
  <c r="G78" i="10" s="1"/>
  <c r="L79" i="8"/>
  <c r="F79" i="10" s="1"/>
  <c r="M79" i="8"/>
  <c r="G79" i="10" s="1"/>
  <c r="L80" i="8"/>
  <c r="M80" i="8"/>
  <c r="G80" i="10" s="1"/>
  <c r="L81" i="8"/>
  <c r="F81" i="10" s="1"/>
  <c r="M81" i="8"/>
  <c r="G81" i="10" s="1"/>
  <c r="L82" i="8"/>
  <c r="F82" i="10" s="1"/>
  <c r="M82" i="8"/>
  <c r="G82" i="10" s="1"/>
  <c r="L83" i="8"/>
  <c r="F83" i="10" s="1"/>
  <c r="M83" i="8"/>
  <c r="G83" i="10" s="1"/>
  <c r="L84" i="8"/>
  <c r="M84" i="8"/>
  <c r="G84" i="10" s="1"/>
  <c r="L85" i="8"/>
  <c r="F85" i="10" s="1"/>
  <c r="M85" i="8"/>
  <c r="G85" i="10" s="1"/>
  <c r="L86" i="8"/>
  <c r="F86" i="10" s="1"/>
  <c r="M86" i="8"/>
  <c r="G86" i="10" s="1"/>
  <c r="L87" i="8"/>
  <c r="F87" i="10" s="1"/>
  <c r="M87" i="8"/>
  <c r="G87" i="10" s="1"/>
  <c r="L88" i="8"/>
  <c r="M88" i="8"/>
  <c r="G88" i="10" s="1"/>
  <c r="L89" i="8"/>
  <c r="F89" i="10" s="1"/>
  <c r="M89" i="8"/>
  <c r="G89" i="10" s="1"/>
  <c r="L90" i="8"/>
  <c r="F90" i="10" s="1"/>
  <c r="M90" i="8"/>
  <c r="G90" i="10" s="1"/>
  <c r="L91" i="8"/>
  <c r="F91" i="10" s="1"/>
  <c r="M91" i="8"/>
  <c r="G91" i="10" s="1"/>
  <c r="L92" i="8"/>
  <c r="M92" i="8"/>
  <c r="G92" i="10" s="1"/>
  <c r="L93" i="8"/>
  <c r="F93" i="10" s="1"/>
  <c r="M93" i="8"/>
  <c r="G93" i="10" s="1"/>
  <c r="L94" i="8"/>
  <c r="F94" i="10" s="1"/>
  <c r="M94" i="8"/>
  <c r="G94" i="10" s="1"/>
  <c r="L95" i="8"/>
  <c r="F95" i="10" s="1"/>
  <c r="M95" i="8"/>
  <c r="G95" i="10" s="1"/>
  <c r="L96" i="8"/>
  <c r="M96" i="8"/>
  <c r="G96" i="10" s="1"/>
  <c r="L97" i="8"/>
  <c r="F97" i="10" s="1"/>
  <c r="M97" i="8"/>
  <c r="G97" i="10" s="1"/>
  <c r="L98" i="8"/>
  <c r="F98" i="10" s="1"/>
  <c r="M98" i="8"/>
  <c r="G98" i="10" s="1"/>
  <c r="L99" i="8"/>
  <c r="F99" i="10" s="1"/>
  <c r="M99" i="8"/>
  <c r="G99" i="10" s="1"/>
  <c r="L100" i="8"/>
  <c r="M100" i="8"/>
  <c r="G100" i="10" s="1"/>
  <c r="L101" i="8"/>
  <c r="F101" i="10" s="1"/>
  <c r="M101" i="8"/>
  <c r="G101" i="10" s="1"/>
  <c r="L102" i="8"/>
  <c r="F102" i="10" s="1"/>
  <c r="M102" i="8"/>
  <c r="G102" i="10" s="1"/>
  <c r="L103" i="8"/>
  <c r="F103" i="10" s="1"/>
  <c r="M103" i="8"/>
  <c r="G103" i="10" s="1"/>
  <c r="L104" i="8"/>
  <c r="M104" i="8"/>
  <c r="G104" i="10" s="1"/>
  <c r="L105" i="8"/>
  <c r="F105" i="10" s="1"/>
  <c r="M105" i="8"/>
  <c r="G105" i="10" s="1"/>
  <c r="L106" i="8"/>
  <c r="F106" i="10" s="1"/>
  <c r="M106" i="8"/>
  <c r="G106" i="10" s="1"/>
  <c r="L107" i="8"/>
  <c r="F107" i="10" s="1"/>
  <c r="M107" i="8"/>
  <c r="G107" i="10" s="1"/>
  <c r="L108" i="8"/>
  <c r="M108" i="8"/>
  <c r="G108" i="10" s="1"/>
  <c r="L109" i="8"/>
  <c r="F109" i="10" s="1"/>
  <c r="M109" i="8"/>
  <c r="G109" i="10" s="1"/>
  <c r="L110" i="8"/>
  <c r="F110" i="10" s="1"/>
  <c r="M110" i="8"/>
  <c r="G110" i="10" s="1"/>
  <c r="L111" i="8"/>
  <c r="F111" i="10" s="1"/>
  <c r="M111" i="8"/>
  <c r="G111" i="10" s="1"/>
  <c r="L112" i="8"/>
  <c r="M112" i="8"/>
  <c r="G112" i="10" s="1"/>
  <c r="L113" i="8"/>
  <c r="F113" i="10" s="1"/>
  <c r="M113" i="8"/>
  <c r="G113" i="10" s="1"/>
  <c r="L114" i="8"/>
  <c r="F114" i="10" s="1"/>
  <c r="M114" i="8"/>
  <c r="G114" i="10" s="1"/>
  <c r="L115" i="8"/>
  <c r="F115" i="10" s="1"/>
  <c r="M115" i="8"/>
  <c r="G115" i="10" s="1"/>
  <c r="L116" i="8"/>
  <c r="M116" i="8"/>
  <c r="G116" i="10" s="1"/>
  <c r="L117" i="8"/>
  <c r="F117" i="10" s="1"/>
  <c r="M117" i="8"/>
  <c r="G117" i="10" s="1"/>
  <c r="L118" i="8"/>
  <c r="F118" i="10" s="1"/>
  <c r="M118" i="8"/>
  <c r="G118" i="10" s="1"/>
  <c r="L119" i="8"/>
  <c r="F119" i="10" s="1"/>
  <c r="M119" i="8"/>
  <c r="G119" i="10" s="1"/>
  <c r="L120" i="8"/>
  <c r="M120" i="8"/>
  <c r="G120" i="10" s="1"/>
  <c r="L121" i="8"/>
  <c r="F121" i="10" s="1"/>
  <c r="M121" i="8"/>
  <c r="G121" i="10" s="1"/>
  <c r="L122" i="8"/>
  <c r="F122" i="10" s="1"/>
  <c r="M122" i="8"/>
  <c r="G122" i="10" s="1"/>
  <c r="L123" i="8"/>
  <c r="F123" i="10" s="1"/>
  <c r="M123" i="8"/>
  <c r="G123" i="10" s="1"/>
  <c r="L124" i="8"/>
  <c r="M124" i="8"/>
  <c r="G124" i="10" s="1"/>
  <c r="L125" i="8"/>
  <c r="F125" i="10" s="1"/>
  <c r="M125" i="8"/>
  <c r="G125" i="10" s="1"/>
  <c r="L126" i="8"/>
  <c r="F126" i="10" s="1"/>
  <c r="M126" i="8"/>
  <c r="G126" i="10" s="1"/>
  <c r="L127" i="8"/>
  <c r="F127" i="10" s="1"/>
  <c r="M127" i="8"/>
  <c r="G127" i="10" s="1"/>
  <c r="L128" i="8"/>
  <c r="M128" i="8"/>
  <c r="G128" i="10" s="1"/>
  <c r="L129" i="8"/>
  <c r="F129" i="10" s="1"/>
  <c r="M129" i="8"/>
  <c r="G129" i="10" s="1"/>
  <c r="L130" i="8"/>
  <c r="F130" i="10" s="1"/>
  <c r="M130" i="8"/>
  <c r="G130" i="10" s="1"/>
  <c r="L131" i="8"/>
  <c r="F131" i="10" s="1"/>
  <c r="M131" i="8"/>
  <c r="G131" i="10" s="1"/>
  <c r="L132" i="8"/>
  <c r="M132" i="8"/>
  <c r="G132" i="10" s="1"/>
  <c r="L133" i="8"/>
  <c r="F133" i="10" s="1"/>
  <c r="M133" i="8"/>
  <c r="G133" i="10" s="1"/>
  <c r="L136" i="8"/>
  <c r="F136" i="10" s="1"/>
  <c r="M136" i="8"/>
  <c r="G136" i="10" s="1"/>
  <c r="L137" i="8"/>
  <c r="F137" i="10" s="1"/>
  <c r="M137" i="8"/>
  <c r="G137" i="10" s="1"/>
  <c r="L138" i="8"/>
  <c r="M138" i="8"/>
  <c r="G138" i="10" s="1"/>
  <c r="L139" i="8"/>
  <c r="F139" i="10" s="1"/>
  <c r="M139" i="8"/>
  <c r="G139" i="10" s="1"/>
  <c r="L140" i="8"/>
  <c r="F140" i="10" s="1"/>
  <c r="M140" i="8"/>
  <c r="G140" i="10" s="1"/>
  <c r="L141" i="8"/>
  <c r="F141" i="10" s="1"/>
  <c r="M141" i="8"/>
  <c r="G141" i="10" s="1"/>
  <c r="L142" i="8"/>
  <c r="M142" i="8"/>
  <c r="G142" i="10" s="1"/>
  <c r="L143" i="8"/>
  <c r="F143" i="10" s="1"/>
  <c r="M143" i="8"/>
  <c r="G143" i="10" s="1"/>
  <c r="L144" i="8"/>
  <c r="F144" i="10" s="1"/>
  <c r="M144" i="8"/>
  <c r="G144" i="10" s="1"/>
  <c r="L145" i="8"/>
  <c r="F145" i="10" s="1"/>
  <c r="M145" i="8"/>
  <c r="G145" i="10" s="1"/>
  <c r="L146" i="8"/>
  <c r="M146" i="8"/>
  <c r="G146" i="10" s="1"/>
  <c r="L147" i="8"/>
  <c r="F147" i="10" s="1"/>
  <c r="M147" i="8"/>
  <c r="G147" i="10" s="1"/>
  <c r="L148" i="8"/>
  <c r="F148" i="10" s="1"/>
  <c r="M148" i="8"/>
  <c r="G148" i="10" s="1"/>
  <c r="L149" i="8"/>
  <c r="F149" i="10" s="1"/>
  <c r="M149" i="8"/>
  <c r="G149" i="10" s="1"/>
  <c r="L150" i="8"/>
  <c r="M150" i="8"/>
  <c r="G150" i="10" s="1"/>
  <c r="L151" i="8"/>
  <c r="F151" i="10" s="1"/>
  <c r="M151" i="8"/>
  <c r="G151" i="10" s="1"/>
  <c r="L152" i="8"/>
  <c r="F152" i="10" s="1"/>
  <c r="M152" i="8"/>
  <c r="G152" i="10" s="1"/>
  <c r="L153" i="8"/>
  <c r="F153" i="10" s="1"/>
  <c r="M153" i="8"/>
  <c r="G153" i="10" s="1"/>
  <c r="L154" i="8"/>
  <c r="M154" i="8"/>
  <c r="G154" i="10" s="1"/>
  <c r="L155" i="8"/>
  <c r="F155" i="10" s="1"/>
  <c r="M155" i="8"/>
  <c r="G155" i="10" s="1"/>
  <c r="L156" i="8"/>
  <c r="F156" i="10" s="1"/>
  <c r="M156" i="8"/>
  <c r="G156" i="10" s="1"/>
  <c r="L157" i="8"/>
  <c r="F157" i="10" s="1"/>
  <c r="M157" i="8"/>
  <c r="G157" i="10" s="1"/>
  <c r="L158" i="8"/>
  <c r="M158" i="8"/>
  <c r="G158" i="10" s="1"/>
  <c r="L159" i="8"/>
  <c r="F159" i="10" s="1"/>
  <c r="M159" i="8"/>
  <c r="G159" i="10" s="1"/>
  <c r="L160" i="8"/>
  <c r="F160" i="10" s="1"/>
  <c r="M160" i="8"/>
  <c r="G160" i="10" s="1"/>
  <c r="L161" i="8"/>
  <c r="F161" i="10" s="1"/>
  <c r="M161" i="8"/>
  <c r="G161" i="10" s="1"/>
  <c r="L162" i="8"/>
  <c r="M162" i="8"/>
  <c r="G162" i="10" s="1"/>
  <c r="L163" i="8"/>
  <c r="F163" i="10" s="1"/>
  <c r="M163" i="8"/>
  <c r="G163" i="10" s="1"/>
  <c r="L164" i="8"/>
  <c r="F164" i="10" s="1"/>
  <c r="M164" i="8"/>
  <c r="G164" i="10" s="1"/>
  <c r="L165" i="8"/>
  <c r="F165" i="10" s="1"/>
  <c r="M165" i="8"/>
  <c r="G165" i="10" s="1"/>
  <c r="L166" i="8"/>
  <c r="M166" i="8"/>
  <c r="G166" i="10" s="1"/>
  <c r="L167" i="8"/>
  <c r="F167" i="10" s="1"/>
  <c r="M167" i="8"/>
  <c r="G167" i="10" s="1"/>
  <c r="L168" i="8"/>
  <c r="F168" i="10" s="1"/>
  <c r="M168" i="8"/>
  <c r="G168" i="10" s="1"/>
  <c r="L169" i="8"/>
  <c r="M169" i="8"/>
  <c r="G169" i="10" s="1"/>
  <c r="L170" i="8"/>
  <c r="M170" i="8"/>
  <c r="G170" i="10" s="1"/>
  <c r="L171" i="8"/>
  <c r="M171" i="8"/>
  <c r="G171" i="10" s="1"/>
  <c r="L172" i="8"/>
  <c r="F172" i="10" s="1"/>
  <c r="M172" i="8"/>
  <c r="G172" i="10" s="1"/>
  <c r="L173" i="8"/>
  <c r="M173" i="8"/>
  <c r="G173" i="10" s="1"/>
  <c r="L174" i="8"/>
  <c r="M174" i="8"/>
  <c r="G174" i="10" s="1"/>
  <c r="L175" i="8"/>
  <c r="M175" i="8"/>
  <c r="G175" i="10" s="1"/>
  <c r="L176" i="8"/>
  <c r="F176" i="10" s="1"/>
  <c r="M176" i="8"/>
  <c r="G176" i="10" s="1"/>
  <c r="L177" i="8"/>
  <c r="M177" i="8"/>
  <c r="G177" i="10" s="1"/>
  <c r="L178" i="8"/>
  <c r="M178" i="8"/>
  <c r="G178" i="10" s="1"/>
  <c r="L179" i="8"/>
  <c r="M179" i="8"/>
  <c r="G179" i="10" s="1"/>
  <c r="L180" i="8"/>
  <c r="F180" i="10" s="1"/>
  <c r="M180" i="8"/>
  <c r="G180" i="10" s="1"/>
  <c r="L181" i="8"/>
  <c r="M181" i="8"/>
  <c r="G181" i="10" s="1"/>
  <c r="L182" i="8"/>
  <c r="M182" i="8"/>
  <c r="G182" i="10" s="1"/>
  <c r="L183" i="8"/>
  <c r="M183" i="8"/>
  <c r="G183" i="10" s="1"/>
  <c r="L184" i="8"/>
  <c r="F184" i="10" s="1"/>
  <c r="M184" i="8"/>
  <c r="G184" i="10" s="1"/>
  <c r="L185" i="8"/>
  <c r="M185" i="8"/>
  <c r="G185" i="10" s="1"/>
  <c r="L186" i="8"/>
  <c r="M186" i="8"/>
  <c r="G186" i="10" s="1"/>
  <c r="L187" i="8"/>
  <c r="M187" i="8"/>
  <c r="G187" i="10" s="1"/>
  <c r="L188" i="8"/>
  <c r="F188" i="10" s="1"/>
  <c r="M188" i="8"/>
  <c r="G188" i="10" s="1"/>
  <c r="L189" i="8"/>
  <c r="M189" i="8"/>
  <c r="G189" i="10" s="1"/>
  <c r="L190" i="8"/>
  <c r="M190" i="8"/>
  <c r="G190" i="10" s="1"/>
  <c r="L191" i="8"/>
  <c r="M191" i="8"/>
  <c r="G191" i="10" s="1"/>
  <c r="L192" i="8"/>
  <c r="F192" i="10" s="1"/>
  <c r="M192" i="8"/>
  <c r="G192" i="10" s="1"/>
  <c r="L193" i="8"/>
  <c r="M193" i="8"/>
  <c r="G193" i="10" s="1"/>
  <c r="L194" i="8"/>
  <c r="M194" i="8"/>
  <c r="G194" i="10" s="1"/>
  <c r="L195" i="8"/>
  <c r="M195" i="8"/>
  <c r="G195" i="10" s="1"/>
  <c r="L196" i="8"/>
  <c r="F196" i="10" s="1"/>
  <c r="M196" i="8"/>
  <c r="G196" i="10" s="1"/>
  <c r="L197" i="8"/>
  <c r="M197" i="8"/>
  <c r="G197" i="10" s="1"/>
  <c r="L198" i="8"/>
  <c r="M198" i="8"/>
  <c r="G198" i="10" s="1"/>
  <c r="L199" i="8"/>
  <c r="M199" i="8"/>
  <c r="G199" i="10" s="1"/>
  <c r="L200" i="8"/>
  <c r="F200" i="10" s="1"/>
  <c r="M200" i="8"/>
  <c r="G200" i="10" s="1"/>
  <c r="L201" i="8"/>
  <c r="M201" i="8"/>
  <c r="G201" i="10" s="1"/>
  <c r="L202" i="8"/>
  <c r="M202" i="8"/>
  <c r="G202" i="10" s="1"/>
  <c r="L203" i="8"/>
  <c r="M203" i="8"/>
  <c r="G203" i="10" s="1"/>
  <c r="L204" i="8"/>
  <c r="F204" i="10" s="1"/>
  <c r="M204" i="8"/>
  <c r="G204" i="10" s="1"/>
  <c r="L205" i="8"/>
  <c r="M205" i="8"/>
  <c r="G205" i="10" s="1"/>
  <c r="L206" i="8"/>
  <c r="M206" i="8"/>
  <c r="G206" i="10" s="1"/>
  <c r="L207" i="8"/>
  <c r="M207" i="8"/>
  <c r="G207" i="10" s="1"/>
  <c r="L208" i="8"/>
  <c r="F208" i="10" s="1"/>
  <c r="M208" i="8"/>
  <c r="G208" i="10" s="1"/>
  <c r="L209" i="8"/>
  <c r="M209" i="8"/>
  <c r="G209" i="10" s="1"/>
  <c r="L210" i="8"/>
  <c r="M210" i="8"/>
  <c r="G210" i="10" s="1"/>
  <c r="L211" i="8"/>
  <c r="M211" i="8"/>
  <c r="G211" i="10" s="1"/>
  <c r="L212" i="8"/>
  <c r="F212" i="10" s="1"/>
  <c r="M212" i="8"/>
  <c r="G212" i="10" s="1"/>
  <c r="L213" i="8"/>
  <c r="M213" i="8"/>
  <c r="G213" i="10" s="1"/>
  <c r="L214" i="8"/>
  <c r="M214" i="8"/>
  <c r="G214" i="10" s="1"/>
  <c r="L215" i="8"/>
  <c r="M215" i="8"/>
  <c r="G215" i="10" s="1"/>
  <c r="L216" i="8"/>
  <c r="F216" i="10" s="1"/>
  <c r="M216" i="8"/>
  <c r="G216" i="10" s="1"/>
  <c r="L217" i="8"/>
  <c r="M217" i="8"/>
  <c r="G217" i="10" s="1"/>
  <c r="L218" i="8"/>
  <c r="M218" i="8"/>
  <c r="G218" i="10" s="1"/>
  <c r="L219" i="8"/>
  <c r="M219" i="8"/>
  <c r="G219" i="10" s="1"/>
  <c r="L220" i="8"/>
  <c r="F220" i="10" s="1"/>
  <c r="M220" i="8"/>
  <c r="G220" i="10" s="1"/>
  <c r="L221" i="8"/>
  <c r="M221" i="8"/>
  <c r="G221" i="10" s="1"/>
  <c r="L222" i="8"/>
  <c r="M222" i="8"/>
  <c r="G222" i="10" s="1"/>
  <c r="L223" i="8"/>
  <c r="M223" i="8"/>
  <c r="G223" i="10" s="1"/>
  <c r="L224" i="8"/>
  <c r="F224" i="10" s="1"/>
  <c r="M224" i="8"/>
  <c r="G224" i="10" s="1"/>
  <c r="L225" i="8"/>
  <c r="M225" i="8"/>
  <c r="G225" i="10" s="1"/>
  <c r="L226" i="8"/>
  <c r="M226" i="8"/>
  <c r="G226" i="10" s="1"/>
  <c r="L227" i="8"/>
  <c r="M227" i="8"/>
  <c r="G227" i="10" s="1"/>
  <c r="L228" i="8"/>
  <c r="F228" i="10" s="1"/>
  <c r="M228" i="8"/>
  <c r="G228" i="10" s="1"/>
  <c r="L229" i="8"/>
  <c r="M229" i="8"/>
  <c r="G229" i="10" s="1"/>
  <c r="L230" i="8"/>
  <c r="M230" i="8"/>
  <c r="G230" i="10" s="1"/>
  <c r="L231" i="8"/>
  <c r="M231" i="8"/>
  <c r="G231" i="10" s="1"/>
  <c r="L232" i="8"/>
  <c r="F232" i="10" s="1"/>
  <c r="M232" i="8"/>
  <c r="G232" i="10" s="1"/>
  <c r="L233" i="8"/>
  <c r="M233" i="8"/>
  <c r="G233" i="10" s="1"/>
  <c r="L234" i="8"/>
  <c r="F234" i="10" s="1"/>
  <c r="M234" i="8"/>
  <c r="G234" i="10" s="1"/>
  <c r="L235" i="8"/>
  <c r="M235" i="8"/>
  <c r="G235" i="10" s="1"/>
  <c r="L236" i="8"/>
  <c r="F236" i="10" s="1"/>
  <c r="M236" i="8"/>
  <c r="G236" i="10" s="1"/>
  <c r="L237" i="8"/>
  <c r="M237" i="8"/>
  <c r="G237" i="10" s="1"/>
  <c r="L238" i="8"/>
  <c r="F238" i="10" s="1"/>
  <c r="M238" i="8"/>
  <c r="G238" i="10" s="1"/>
  <c r="L239" i="8"/>
  <c r="M239" i="8"/>
  <c r="G239" i="10" s="1"/>
  <c r="L240" i="8"/>
  <c r="F240" i="10" s="1"/>
  <c r="M240" i="8"/>
  <c r="G240" i="10" s="1"/>
  <c r="L241" i="8"/>
  <c r="M241" i="8"/>
  <c r="G241" i="10" s="1"/>
  <c r="L242" i="8"/>
  <c r="F242" i="10" s="1"/>
  <c r="M242" i="8"/>
  <c r="G242" i="10" s="1"/>
  <c r="L243" i="8"/>
  <c r="F243" i="10" s="1"/>
  <c r="M243" i="8"/>
  <c r="G243" i="10" s="1"/>
  <c r="L244" i="8"/>
  <c r="F244" i="10" s="1"/>
  <c r="M244" i="8"/>
  <c r="G244" i="10" s="1"/>
  <c r="L245" i="8"/>
  <c r="M245" i="8"/>
  <c r="G245" i="10" s="1"/>
  <c r="L246" i="8"/>
  <c r="F246" i="10" s="1"/>
  <c r="M246" i="8"/>
  <c r="G246" i="10" s="1"/>
  <c r="L247" i="8"/>
  <c r="F247" i="10" s="1"/>
  <c r="M247" i="8"/>
  <c r="G247" i="10" s="1"/>
  <c r="L248" i="8"/>
  <c r="F248" i="10" s="1"/>
  <c r="M248" i="8"/>
  <c r="G248" i="10" s="1"/>
  <c r="L249" i="8"/>
  <c r="M249" i="8"/>
  <c r="G249" i="10" s="1"/>
  <c r="L250" i="8"/>
  <c r="F250" i="10" s="1"/>
  <c r="M250" i="8"/>
  <c r="G250" i="10" s="1"/>
  <c r="L251" i="8"/>
  <c r="F251" i="10" s="1"/>
  <c r="M251" i="8"/>
  <c r="G251" i="10" s="1"/>
  <c r="L252" i="8"/>
  <c r="F252" i="10" s="1"/>
  <c r="M252" i="8"/>
  <c r="G252" i="10" s="1"/>
  <c r="L253" i="8"/>
  <c r="M253" i="8"/>
  <c r="G253" i="10" s="1"/>
  <c r="L254" i="8"/>
  <c r="F254" i="10" s="1"/>
  <c r="M254" i="8"/>
  <c r="G254" i="10" s="1"/>
  <c r="L255" i="8"/>
  <c r="F255" i="10" s="1"/>
  <c r="M255" i="8"/>
  <c r="G255" i="10" s="1"/>
  <c r="L256" i="8"/>
  <c r="F256" i="10" s="1"/>
  <c r="M256" i="8"/>
  <c r="G256" i="10" s="1"/>
  <c r="L257" i="8"/>
  <c r="M257" i="8"/>
  <c r="G257" i="10" s="1"/>
  <c r="L258" i="8"/>
  <c r="F258" i="10" s="1"/>
  <c r="M258" i="8"/>
  <c r="G258" i="10" s="1"/>
  <c r="L259" i="8"/>
  <c r="F259" i="10" s="1"/>
  <c r="M259" i="8"/>
  <c r="G259" i="10" s="1"/>
  <c r="L260" i="8"/>
  <c r="F260" i="10" s="1"/>
  <c r="M260" i="8"/>
  <c r="G260" i="10" s="1"/>
  <c r="L261" i="8"/>
  <c r="M261" i="8"/>
  <c r="G261" i="10" s="1"/>
  <c r="L262" i="8"/>
  <c r="F262" i="10" s="1"/>
  <c r="M262" i="8"/>
  <c r="G262" i="10" s="1"/>
  <c r="L263" i="8"/>
  <c r="F263" i="10" s="1"/>
  <c r="M263" i="8"/>
  <c r="G263" i="10" s="1"/>
  <c r="L264" i="8"/>
  <c r="F264" i="10" s="1"/>
  <c r="M264" i="8"/>
  <c r="G264" i="10" s="1"/>
  <c r="L265" i="8"/>
  <c r="M265" i="8"/>
  <c r="G265" i="10" s="1"/>
  <c r="L266" i="8"/>
  <c r="F266" i="10" s="1"/>
  <c r="M266" i="8"/>
  <c r="G266" i="10" s="1"/>
  <c r="L267" i="8"/>
  <c r="F267" i="10" s="1"/>
  <c r="M267" i="8"/>
  <c r="G267" i="10" s="1"/>
  <c r="L268" i="8"/>
  <c r="F268" i="10" s="1"/>
  <c r="M268" i="8"/>
  <c r="G268" i="10" s="1"/>
  <c r="L269" i="8"/>
  <c r="F269" i="10" s="1"/>
  <c r="M269" i="8"/>
  <c r="G269" i="10" s="1"/>
  <c r="L270" i="8"/>
  <c r="F270" i="10" s="1"/>
  <c r="M270" i="8"/>
  <c r="G270" i="10" s="1"/>
  <c r="L271" i="8"/>
  <c r="F271" i="10" s="1"/>
  <c r="M271" i="8"/>
  <c r="G271" i="10" s="1"/>
  <c r="L273" i="8"/>
  <c r="F273" i="10" s="1"/>
  <c r="M273" i="8"/>
  <c r="G273" i="10" s="1"/>
  <c r="L274" i="8"/>
  <c r="F274" i="10" s="1"/>
  <c r="M274" i="8"/>
  <c r="G274" i="10" s="1"/>
  <c r="L275" i="8"/>
  <c r="F275" i="10" s="1"/>
  <c r="M275" i="8"/>
  <c r="G275" i="10" s="1"/>
  <c r="L276" i="8"/>
  <c r="F276" i="10" s="1"/>
  <c r="M276" i="8"/>
  <c r="G276" i="10" s="1"/>
  <c r="L277" i="8"/>
  <c r="F277" i="10" s="1"/>
  <c r="M277" i="8"/>
  <c r="G277" i="10" s="1"/>
  <c r="L278" i="8"/>
  <c r="F278" i="10" s="1"/>
  <c r="M278" i="8"/>
  <c r="G278" i="10" s="1"/>
  <c r="L279" i="8"/>
  <c r="F279" i="10" s="1"/>
  <c r="M279" i="8"/>
  <c r="G279" i="10" s="1"/>
  <c r="L280" i="8"/>
  <c r="F280" i="10" s="1"/>
  <c r="M280" i="8"/>
  <c r="G280" i="10" s="1"/>
  <c r="L281" i="8"/>
  <c r="F281" i="10" s="1"/>
  <c r="M281" i="8"/>
  <c r="G281" i="10" s="1"/>
  <c r="L282" i="8"/>
  <c r="F282" i="10" s="1"/>
  <c r="M282" i="8"/>
  <c r="G282" i="10" s="1"/>
  <c r="L283" i="8"/>
  <c r="F283" i="10" s="1"/>
  <c r="M283" i="8"/>
  <c r="G283" i="10" s="1"/>
  <c r="L284" i="8"/>
  <c r="F284" i="10" s="1"/>
  <c r="M284" i="8"/>
  <c r="G284" i="10" s="1"/>
  <c r="L285" i="8"/>
  <c r="F285" i="10" s="1"/>
  <c r="M285" i="8"/>
  <c r="G285" i="10" s="1"/>
  <c r="L286" i="8"/>
  <c r="F286" i="10" s="1"/>
  <c r="M286" i="8"/>
  <c r="G286" i="10" s="1"/>
  <c r="L287" i="8"/>
  <c r="F287" i="10" s="1"/>
  <c r="M287" i="8"/>
  <c r="G287" i="10" s="1"/>
  <c r="L288" i="8"/>
  <c r="F288" i="10" s="1"/>
  <c r="M288" i="8"/>
  <c r="G288" i="10" s="1"/>
  <c r="L289" i="8"/>
  <c r="F289" i="10" s="1"/>
  <c r="M289" i="8"/>
  <c r="G289" i="10" s="1"/>
  <c r="L290" i="8"/>
  <c r="F290" i="10" s="1"/>
  <c r="M290" i="8"/>
  <c r="G290" i="10" s="1"/>
  <c r="L291" i="8"/>
  <c r="F291" i="10" s="1"/>
  <c r="M291" i="8"/>
  <c r="G291" i="10" s="1"/>
  <c r="L292" i="8"/>
  <c r="F292" i="10" s="1"/>
  <c r="M292" i="8"/>
  <c r="G292" i="10" s="1"/>
  <c r="L293" i="8"/>
  <c r="F293" i="10" s="1"/>
  <c r="M293" i="8"/>
  <c r="G293" i="10" s="1"/>
  <c r="L294" i="8"/>
  <c r="F294" i="10" s="1"/>
  <c r="M294" i="8"/>
  <c r="G294" i="10" s="1"/>
  <c r="L295" i="8"/>
  <c r="F295" i="10" s="1"/>
  <c r="M295" i="8"/>
  <c r="G295" i="10" s="1"/>
  <c r="L296" i="8"/>
  <c r="F296" i="10" s="1"/>
  <c r="M296" i="8"/>
  <c r="G296" i="10" s="1"/>
  <c r="L297" i="8"/>
  <c r="F297" i="10" s="1"/>
  <c r="M297" i="8"/>
  <c r="G297" i="10" s="1"/>
  <c r="L298" i="8"/>
  <c r="F298" i="10" s="1"/>
  <c r="M298" i="8"/>
  <c r="G298" i="10" s="1"/>
  <c r="L299" i="8"/>
  <c r="F299" i="10" s="1"/>
  <c r="M299" i="8"/>
  <c r="G299" i="10" s="1"/>
  <c r="L300" i="8"/>
  <c r="F300" i="10" s="1"/>
  <c r="M300" i="8"/>
  <c r="G300" i="10" s="1"/>
  <c r="L301" i="8"/>
  <c r="F301" i="10" s="1"/>
  <c r="M301" i="8"/>
  <c r="G301" i="10" s="1"/>
  <c r="L302" i="8"/>
  <c r="F302" i="10" s="1"/>
  <c r="M302" i="8"/>
  <c r="G302" i="10" s="1"/>
  <c r="L303" i="8"/>
  <c r="F303" i="10" s="1"/>
  <c r="M303" i="8"/>
  <c r="G303" i="10" s="1"/>
  <c r="L304" i="8"/>
  <c r="F304" i="10" s="1"/>
  <c r="M304" i="8"/>
  <c r="G304" i="10" s="1"/>
  <c r="L305" i="8"/>
  <c r="N305" i="8" s="1"/>
  <c r="H305" i="10" s="1"/>
  <c r="M305" i="8"/>
  <c r="G305" i="10" s="1"/>
  <c r="L306" i="8"/>
  <c r="F306" i="10" s="1"/>
  <c r="M306" i="8"/>
  <c r="G306" i="10" s="1"/>
  <c r="L307" i="8"/>
  <c r="F307" i="10" s="1"/>
  <c r="M307" i="8"/>
  <c r="G307" i="10" s="1"/>
  <c r="L308" i="8"/>
  <c r="N308" i="8" s="1"/>
  <c r="H308" i="10" s="1"/>
  <c r="M308" i="8"/>
  <c r="G308" i="10" s="1"/>
  <c r="L309" i="8"/>
  <c r="F309" i="10" s="1"/>
  <c r="M309" i="8"/>
  <c r="G309" i="10" s="1"/>
  <c r="L310" i="8"/>
  <c r="F310" i="10" s="1"/>
  <c r="M310" i="8"/>
  <c r="G310" i="10" s="1"/>
  <c r="L311" i="8"/>
  <c r="F311" i="10" s="1"/>
  <c r="M311" i="8"/>
  <c r="G311" i="10" s="1"/>
  <c r="L312" i="8"/>
  <c r="F312" i="10" s="1"/>
  <c r="M312" i="8"/>
  <c r="G312" i="10" s="1"/>
  <c r="L313" i="8"/>
  <c r="F313" i="10" s="1"/>
  <c r="M313" i="8"/>
  <c r="G313" i="10" s="1"/>
  <c r="L314" i="8"/>
  <c r="F314" i="10" s="1"/>
  <c r="M314" i="8"/>
  <c r="G314" i="10" s="1"/>
  <c r="L315" i="8"/>
  <c r="F315" i="10" s="1"/>
  <c r="M315" i="8"/>
  <c r="G315" i="10" s="1"/>
  <c r="L316" i="8"/>
  <c r="F316" i="10" s="1"/>
  <c r="M316" i="8"/>
  <c r="G316" i="10" s="1"/>
  <c r="L317" i="8"/>
  <c r="N317" i="8" s="1"/>
  <c r="H317" i="10" s="1"/>
  <c r="M317" i="8"/>
  <c r="G317" i="10" s="1"/>
  <c r="L318" i="8"/>
  <c r="F318" i="10" s="1"/>
  <c r="M318" i="8"/>
  <c r="G318" i="10" s="1"/>
  <c r="L320" i="8"/>
  <c r="F320" i="10" s="1"/>
  <c r="M320" i="8"/>
  <c r="G320" i="10" s="1"/>
  <c r="L321" i="8"/>
  <c r="F321" i="10" s="1"/>
  <c r="M321" i="8"/>
  <c r="G321" i="10" s="1"/>
  <c r="L322" i="8"/>
  <c r="F322" i="10" s="1"/>
  <c r="M322" i="8"/>
  <c r="G322" i="10" s="1"/>
  <c r="L323" i="8"/>
  <c r="F323" i="10" s="1"/>
  <c r="M323" i="8"/>
  <c r="G323" i="10" s="1"/>
  <c r="L324" i="8"/>
  <c r="F324" i="10" s="1"/>
  <c r="M324" i="8"/>
  <c r="G324" i="10" s="1"/>
  <c r="L325" i="8"/>
  <c r="F325" i="10" s="1"/>
  <c r="M325" i="8"/>
  <c r="G325" i="10" s="1"/>
  <c r="L326" i="8"/>
  <c r="F326" i="10" s="1"/>
  <c r="M326" i="8"/>
  <c r="G326" i="10" s="1"/>
  <c r="L327" i="8"/>
  <c r="F327" i="10" s="1"/>
  <c r="M327" i="8"/>
  <c r="G327" i="10" s="1"/>
  <c r="L328" i="8"/>
  <c r="F328" i="10" s="1"/>
  <c r="M328" i="8"/>
  <c r="G328" i="10" s="1"/>
  <c r="L329" i="8"/>
  <c r="F329" i="10" s="1"/>
  <c r="M329" i="8"/>
  <c r="G329" i="10" s="1"/>
  <c r="L330" i="8"/>
  <c r="F330" i="10" s="1"/>
  <c r="M330" i="8"/>
  <c r="G330" i="10" s="1"/>
  <c r="L331" i="8"/>
  <c r="F331" i="10" s="1"/>
  <c r="M331" i="8"/>
  <c r="G331" i="10" s="1"/>
  <c r="L332" i="8"/>
  <c r="F332" i="10" s="1"/>
  <c r="M332" i="8"/>
  <c r="G332" i="10" s="1"/>
  <c r="L333" i="8"/>
  <c r="N333" i="8" s="1"/>
  <c r="H333" i="10" s="1"/>
  <c r="M333" i="8"/>
  <c r="G333" i="10" s="1"/>
  <c r="L334" i="8"/>
  <c r="F334" i="10" s="1"/>
  <c r="M334" i="8"/>
  <c r="G334" i="10" s="1"/>
  <c r="L335" i="8"/>
  <c r="F335" i="10" s="1"/>
  <c r="M335" i="8"/>
  <c r="G335" i="10" s="1"/>
  <c r="L336" i="8"/>
  <c r="F336" i="10" s="1"/>
  <c r="M336" i="8"/>
  <c r="G336" i="10" s="1"/>
  <c r="L337" i="8"/>
  <c r="F337" i="10" s="1"/>
  <c r="M337" i="8"/>
  <c r="G337" i="10" s="1"/>
  <c r="L338" i="8"/>
  <c r="F338" i="10" s="1"/>
  <c r="M338" i="8"/>
  <c r="G338" i="10" s="1"/>
  <c r="L339" i="8"/>
  <c r="F339" i="10" s="1"/>
  <c r="M339" i="8"/>
  <c r="G339" i="10" s="1"/>
  <c r="L340" i="8"/>
  <c r="F340" i="10" s="1"/>
  <c r="M340" i="8"/>
  <c r="G340" i="10" s="1"/>
  <c r="L341" i="8"/>
  <c r="F341" i="10" s="1"/>
  <c r="M341" i="8"/>
  <c r="G341" i="10" s="1"/>
  <c r="L342" i="8"/>
  <c r="N342" i="8" s="1"/>
  <c r="H342" i="10" s="1"/>
  <c r="M342" i="8"/>
  <c r="G342" i="10" s="1"/>
  <c r="L343" i="8"/>
  <c r="F343" i="10" s="1"/>
  <c r="M343" i="8"/>
  <c r="G343" i="10" s="1"/>
  <c r="L344" i="8"/>
  <c r="F344" i="10" s="1"/>
  <c r="M344" i="8"/>
  <c r="G344" i="10" s="1"/>
  <c r="L345" i="8"/>
  <c r="N345" i="8" s="1"/>
  <c r="H345" i="10" s="1"/>
  <c r="M345" i="8"/>
  <c r="G345" i="10" s="1"/>
  <c r="L346" i="8"/>
  <c r="F346" i="10" s="1"/>
  <c r="M346" i="8"/>
  <c r="G346" i="10" s="1"/>
  <c r="L347" i="8"/>
  <c r="F347" i="10" s="1"/>
  <c r="M347" i="8"/>
  <c r="G347" i="10" s="1"/>
  <c r="L348" i="8"/>
  <c r="F348" i="10" s="1"/>
  <c r="M348" i="8"/>
  <c r="G348" i="10" s="1"/>
  <c r="L349" i="8"/>
  <c r="F349" i="10" s="1"/>
  <c r="M349" i="8"/>
  <c r="G349" i="10" s="1"/>
  <c r="L350" i="8"/>
  <c r="F350" i="10" s="1"/>
  <c r="M350" i="8"/>
  <c r="G350" i="10" s="1"/>
  <c r="L351" i="8"/>
  <c r="F351" i="10" s="1"/>
  <c r="M351" i="8"/>
  <c r="G351" i="10" s="1"/>
  <c r="L352" i="8"/>
  <c r="F352" i="10" s="1"/>
  <c r="M352" i="8"/>
  <c r="G352" i="10" s="1"/>
  <c r="L353" i="8"/>
  <c r="F353" i="10" s="1"/>
  <c r="M353" i="8"/>
  <c r="G353" i="10" s="1"/>
  <c r="L354" i="8"/>
  <c r="N354" i="8" s="1"/>
  <c r="H354" i="10" s="1"/>
  <c r="M354" i="8"/>
  <c r="G354" i="10" s="1"/>
  <c r="L355" i="8"/>
  <c r="F355" i="10" s="1"/>
  <c r="M355" i="8"/>
  <c r="G355" i="10" s="1"/>
  <c r="L356" i="8"/>
  <c r="F356" i="10" s="1"/>
  <c r="M356" i="8"/>
  <c r="G356" i="10" s="1"/>
  <c r="L357" i="8"/>
  <c r="F357" i="10" s="1"/>
  <c r="M357" i="8"/>
  <c r="G357" i="10" s="1"/>
  <c r="L358" i="8"/>
  <c r="F358" i="10" s="1"/>
  <c r="M358" i="8"/>
  <c r="G358" i="10" s="1"/>
  <c r="L359" i="8"/>
  <c r="F359" i="10" s="1"/>
  <c r="M359" i="8"/>
  <c r="G359" i="10" s="1"/>
  <c r="L360" i="8"/>
  <c r="F360" i="10" s="1"/>
  <c r="M360" i="8"/>
  <c r="G360" i="10" s="1"/>
  <c r="L361" i="8"/>
  <c r="F361" i="10" s="1"/>
  <c r="M361" i="8"/>
  <c r="G361" i="10" s="1"/>
  <c r="L362" i="8"/>
  <c r="F362" i="10" s="1"/>
  <c r="M362" i="8"/>
  <c r="G362" i="10" s="1"/>
  <c r="L363" i="8"/>
  <c r="F363" i="10" s="1"/>
  <c r="M363" i="8"/>
  <c r="G363" i="10" s="1"/>
  <c r="L364" i="8"/>
  <c r="F364" i="10" s="1"/>
  <c r="M364" i="8"/>
  <c r="G364" i="10" s="1"/>
  <c r="L365" i="8"/>
  <c r="F365" i="10" s="1"/>
  <c r="M365" i="8"/>
  <c r="G365" i="10" s="1"/>
  <c r="L366" i="8"/>
  <c r="F366" i="10" s="1"/>
  <c r="M366" i="8"/>
  <c r="G366" i="10" s="1"/>
  <c r="L367" i="8"/>
  <c r="F367" i="10" s="1"/>
  <c r="M367" i="8"/>
  <c r="G367" i="10" s="1"/>
  <c r="L368" i="8"/>
  <c r="F368" i="10" s="1"/>
  <c r="M368" i="8"/>
  <c r="G368" i="10" s="1"/>
  <c r="L369" i="8"/>
  <c r="N369" i="8" s="1"/>
  <c r="H369" i="10" s="1"/>
  <c r="M369" i="8"/>
  <c r="G369" i="10" s="1"/>
  <c r="L370" i="8"/>
  <c r="F370" i="10" s="1"/>
  <c r="M370" i="8"/>
  <c r="G370" i="10" s="1"/>
  <c r="L371" i="8"/>
  <c r="F371" i="10" s="1"/>
  <c r="M371" i="8"/>
  <c r="G371" i="10" s="1"/>
  <c r="L372" i="8"/>
  <c r="F372" i="10" s="1"/>
  <c r="M372" i="8"/>
  <c r="G372" i="10" s="1"/>
  <c r="L373" i="8"/>
  <c r="F373" i="10" s="1"/>
  <c r="M373" i="8"/>
  <c r="G373" i="10" s="1"/>
  <c r="L374" i="8"/>
  <c r="F374" i="10" s="1"/>
  <c r="M374" i="8"/>
  <c r="G374" i="10" s="1"/>
  <c r="L375" i="8"/>
  <c r="F375" i="10" s="1"/>
  <c r="M375" i="8"/>
  <c r="G375" i="10" s="1"/>
  <c r="L376" i="8"/>
  <c r="F376" i="10" s="1"/>
  <c r="M376" i="8"/>
  <c r="G376" i="10" s="1"/>
  <c r="L377" i="8"/>
  <c r="F377" i="10" s="1"/>
  <c r="M377" i="8"/>
  <c r="G377" i="10" s="1"/>
  <c r="L378" i="8"/>
  <c r="N378" i="8" s="1"/>
  <c r="H378" i="10" s="1"/>
  <c r="M378" i="8"/>
  <c r="G378" i="10" s="1"/>
  <c r="L379" i="8"/>
  <c r="F379" i="10" s="1"/>
  <c r="M379" i="8"/>
  <c r="G379" i="10" s="1"/>
  <c r="L380" i="8"/>
  <c r="F380" i="10" s="1"/>
  <c r="M380" i="8"/>
  <c r="G380" i="10" s="1"/>
  <c r="L381" i="8"/>
  <c r="N381" i="8" s="1"/>
  <c r="H381" i="10" s="1"/>
  <c r="M381" i="8"/>
  <c r="G381" i="10" s="1"/>
  <c r="L382" i="8"/>
  <c r="F382" i="10" s="1"/>
  <c r="M382" i="8"/>
  <c r="G382" i="10" s="1"/>
  <c r="L383" i="8"/>
  <c r="F383" i="10" s="1"/>
  <c r="M383" i="8"/>
  <c r="G383" i="10" s="1"/>
  <c r="L384" i="8"/>
  <c r="F384" i="10" s="1"/>
  <c r="M384" i="8"/>
  <c r="G384" i="10" s="1"/>
  <c r="L385" i="8"/>
  <c r="F385" i="10" s="1"/>
  <c r="M385" i="8"/>
  <c r="G385" i="10" s="1"/>
  <c r="L386" i="8"/>
  <c r="F386" i="10" s="1"/>
  <c r="M386" i="8"/>
  <c r="G386" i="10" s="1"/>
  <c r="L387" i="8"/>
  <c r="F387" i="10" s="1"/>
  <c r="M387" i="8"/>
  <c r="G387" i="10" s="1"/>
  <c r="L18" i="8"/>
  <c r="F18" i="10" s="1"/>
  <c r="M18" i="8"/>
  <c r="G18" i="10" s="1"/>
  <c r="L19" i="8"/>
  <c r="M19" i="8"/>
  <c r="G19" i="10" s="1"/>
  <c r="L20" i="8"/>
  <c r="F20" i="10" s="1"/>
  <c r="M20" i="8"/>
  <c r="G20" i="10" s="1"/>
  <c r="L21" i="8"/>
  <c r="F21" i="10" s="1"/>
  <c r="M21" i="8"/>
  <c r="G21" i="10" s="1"/>
  <c r="L22" i="8"/>
  <c r="F22" i="10" s="1"/>
  <c r="M22" i="8"/>
  <c r="G22" i="10" s="1"/>
  <c r="L23" i="8"/>
  <c r="F23" i="10" s="1"/>
  <c r="M23" i="8"/>
  <c r="G23" i="10" s="1"/>
  <c r="L24" i="8"/>
  <c r="F24" i="10" s="1"/>
  <c r="M24" i="8"/>
  <c r="G24" i="10" s="1"/>
  <c r="L25" i="8"/>
  <c r="F25" i="10" s="1"/>
  <c r="M25" i="8"/>
  <c r="G25" i="10" s="1"/>
  <c r="L26" i="8"/>
  <c r="F26" i="10" s="1"/>
  <c r="M26" i="8"/>
  <c r="G26" i="10" s="1"/>
  <c r="L27" i="8"/>
  <c r="M27" i="8"/>
  <c r="G27" i="10" s="1"/>
  <c r="L28" i="8"/>
  <c r="F28" i="10" s="1"/>
  <c r="M28" i="8"/>
  <c r="G28" i="10" s="1"/>
  <c r="L29" i="8"/>
  <c r="F29" i="10" s="1"/>
  <c r="M29" i="8"/>
  <c r="G29" i="10" s="1"/>
  <c r="L30" i="8"/>
  <c r="F30" i="10" s="1"/>
  <c r="M30" i="8"/>
  <c r="G30" i="10" s="1"/>
  <c r="L31" i="8"/>
  <c r="M31" i="8"/>
  <c r="G31" i="10" s="1"/>
  <c r="L32" i="8"/>
  <c r="F32" i="10" s="1"/>
  <c r="M32" i="8"/>
  <c r="G32" i="10" s="1"/>
  <c r="L33" i="8"/>
  <c r="F33" i="10" s="1"/>
  <c r="M33" i="8"/>
  <c r="G33" i="10" s="1"/>
  <c r="L34" i="8"/>
  <c r="F34" i="10" s="1"/>
  <c r="M34" i="8"/>
  <c r="G34" i="10" s="1"/>
  <c r="L35" i="8"/>
  <c r="M35" i="8"/>
  <c r="G35" i="10" s="1"/>
  <c r="L36" i="8"/>
  <c r="F36" i="10" s="1"/>
  <c r="M36" i="8"/>
  <c r="G36" i="10" s="1"/>
  <c r="L37" i="8"/>
  <c r="F37" i="10" s="1"/>
  <c r="M37" i="8"/>
  <c r="G37" i="10" s="1"/>
  <c r="L38" i="8"/>
  <c r="F38" i="10" s="1"/>
  <c r="M38" i="8"/>
  <c r="G38" i="10" s="1"/>
  <c r="L39" i="8"/>
  <c r="M39" i="8"/>
  <c r="G39" i="10" s="1"/>
  <c r="L40" i="8"/>
  <c r="F40" i="10" s="1"/>
  <c r="M40" i="8"/>
  <c r="G40" i="10" s="1"/>
  <c r="L41" i="8"/>
  <c r="F41" i="10" s="1"/>
  <c r="M41" i="8"/>
  <c r="G41" i="10" s="1"/>
  <c r="L42" i="8"/>
  <c r="F42" i="10" s="1"/>
  <c r="M42" i="8"/>
  <c r="G42" i="10" s="1"/>
  <c r="L43" i="8"/>
  <c r="M43" i="8"/>
  <c r="G43" i="10" s="1"/>
  <c r="L44" i="8"/>
  <c r="F44" i="10" s="1"/>
  <c r="M44" i="8"/>
  <c r="G44" i="10" s="1"/>
  <c r="L45" i="8"/>
  <c r="F45" i="10" s="1"/>
  <c r="M45" i="8"/>
  <c r="G45" i="10" s="1"/>
  <c r="L46" i="8"/>
  <c r="F46" i="10" s="1"/>
  <c r="M46" i="8"/>
  <c r="G46" i="10" s="1"/>
  <c r="L47" i="8"/>
  <c r="M47" i="8"/>
  <c r="G47" i="10" s="1"/>
  <c r="L48" i="8"/>
  <c r="F48" i="10" s="1"/>
  <c r="M48" i="8"/>
  <c r="G48" i="10" s="1"/>
  <c r="L49" i="8"/>
  <c r="F49" i="10" s="1"/>
  <c r="M49" i="8"/>
  <c r="G49" i="10" s="1"/>
  <c r="L50" i="8"/>
  <c r="F50" i="10" s="1"/>
  <c r="M50" i="8"/>
  <c r="G50" i="10" s="1"/>
  <c r="L51" i="8"/>
  <c r="N51" i="8" s="1"/>
  <c r="H51" i="10" s="1"/>
  <c r="M51" i="8"/>
  <c r="G51" i="10" s="1"/>
  <c r="L52" i="8"/>
  <c r="F52" i="10" s="1"/>
  <c r="M52" i="8"/>
  <c r="G52" i="10" s="1"/>
  <c r="L53" i="8"/>
  <c r="F53" i="10" s="1"/>
  <c r="M53" i="8"/>
  <c r="G53" i="10" s="1"/>
  <c r="L54" i="8"/>
  <c r="F54" i="10" s="1"/>
  <c r="M54" i="8"/>
  <c r="G54" i="10" s="1"/>
  <c r="L55" i="8"/>
  <c r="M55" i="8"/>
  <c r="G55" i="10" s="1"/>
  <c r="L56" i="8"/>
  <c r="F56" i="10" s="1"/>
  <c r="M56" i="8"/>
  <c r="G56" i="10" s="1"/>
  <c r="L57" i="8"/>
  <c r="F57" i="10" s="1"/>
  <c r="M57" i="8"/>
  <c r="G57" i="10" s="1"/>
  <c r="L58" i="8"/>
  <c r="F58" i="10" s="1"/>
  <c r="M58" i="8"/>
  <c r="G58" i="10" s="1"/>
  <c r="L59" i="8"/>
  <c r="M59" i="8"/>
  <c r="G59" i="10" s="1"/>
  <c r="L60" i="8"/>
  <c r="F60" i="10" s="1"/>
  <c r="M60" i="8"/>
  <c r="G60" i="10" s="1"/>
  <c r="L61" i="8"/>
  <c r="F61" i="10" s="1"/>
  <c r="M61" i="8"/>
  <c r="G61" i="10" s="1"/>
  <c r="L62" i="8"/>
  <c r="F62" i="10" s="1"/>
  <c r="M62" i="8"/>
  <c r="G62" i="10" s="1"/>
  <c r="L63" i="8"/>
  <c r="M63" i="8"/>
  <c r="G63" i="10" s="1"/>
  <c r="L6" i="8"/>
  <c r="F6" i="10" s="1"/>
  <c r="M6" i="8"/>
  <c r="G6" i="10" s="1"/>
  <c r="L7" i="8"/>
  <c r="M7" i="8"/>
  <c r="G7" i="10" s="1"/>
  <c r="L8" i="8"/>
  <c r="M8" i="8"/>
  <c r="G8" i="10" s="1"/>
  <c r="L9" i="8"/>
  <c r="F9" i="10" s="1"/>
  <c r="M9" i="8"/>
  <c r="G9" i="10" s="1"/>
  <c r="L10" i="8"/>
  <c r="F10" i="10" s="1"/>
  <c r="M10" i="8"/>
  <c r="G10" i="10" s="1"/>
  <c r="L11" i="8"/>
  <c r="M11" i="8"/>
  <c r="G11" i="10" s="1"/>
  <c r="L12" i="8"/>
  <c r="F12" i="10" s="1"/>
  <c r="M12" i="8"/>
  <c r="G12" i="10" s="1"/>
  <c r="L13" i="8"/>
  <c r="F13" i="10" s="1"/>
  <c r="M13" i="8"/>
  <c r="G13" i="10" s="1"/>
  <c r="L14" i="8"/>
  <c r="N14" i="8" s="1"/>
  <c r="H14" i="10" s="1"/>
  <c r="M14" i="8"/>
  <c r="G14" i="10" s="1"/>
  <c r="L15" i="8"/>
  <c r="M15" i="8"/>
  <c r="G15" i="10" s="1"/>
  <c r="L16" i="8"/>
  <c r="F16" i="10" s="1"/>
  <c r="M16" i="8"/>
  <c r="G16" i="10" s="1"/>
  <c r="L17" i="8"/>
  <c r="F17" i="10" s="1"/>
  <c r="M17" i="8"/>
  <c r="G17" i="10" s="1"/>
  <c r="L3" i="8"/>
  <c r="F3" i="10" s="1"/>
  <c r="M3" i="8"/>
  <c r="G3" i="10" s="1"/>
  <c r="L4" i="8"/>
  <c r="F4" i="10" s="1"/>
  <c r="M4" i="8"/>
  <c r="G4" i="10" s="1"/>
  <c r="L5" i="8"/>
  <c r="F5" i="10" s="1"/>
  <c r="M5" i="8"/>
  <c r="G5" i="10" s="1"/>
  <c r="N272" i="8" l="1"/>
  <c r="H272" i="10" s="1"/>
  <c r="N319" i="8"/>
  <c r="H319" i="10" s="1"/>
  <c r="N135" i="8"/>
  <c r="O319" i="8"/>
  <c r="I319" i="10" s="1"/>
  <c r="N110" i="8"/>
  <c r="H110" i="10" s="1"/>
  <c r="N343" i="8"/>
  <c r="H343" i="10" s="1"/>
  <c r="N310" i="8"/>
  <c r="H310" i="10" s="1"/>
  <c r="O11" i="8"/>
  <c r="O272" i="8"/>
  <c r="I272" i="10" s="1"/>
  <c r="N176" i="8"/>
  <c r="H176" i="10" s="1"/>
  <c r="F2" i="10"/>
  <c r="N3" i="8"/>
  <c r="H3" i="10" s="1"/>
  <c r="N134" i="8"/>
  <c r="O134" i="8" s="1"/>
  <c r="I134" i="10" s="1"/>
  <c r="N62" i="8"/>
  <c r="H62" i="10" s="1"/>
  <c r="N53" i="8"/>
  <c r="H53" i="10" s="1"/>
  <c r="N66" i="8"/>
  <c r="H66" i="10" s="1"/>
  <c r="N152" i="8"/>
  <c r="H152" i="10" s="1"/>
  <c r="N48" i="8"/>
  <c r="H48" i="10" s="1"/>
  <c r="N323" i="8"/>
  <c r="H323" i="10" s="1"/>
  <c r="N49" i="8"/>
  <c r="H49" i="10" s="1"/>
  <c r="N38" i="8"/>
  <c r="H38" i="10" s="1"/>
  <c r="N21" i="8"/>
  <c r="H21" i="10" s="1"/>
  <c r="N13" i="8"/>
  <c r="H13" i="10" s="1"/>
  <c r="N82" i="8"/>
  <c r="H82" i="10" s="1"/>
  <c r="N65" i="8"/>
  <c r="H65" i="10" s="1"/>
  <c r="N36" i="8"/>
  <c r="H36" i="10" s="1"/>
  <c r="N282" i="8"/>
  <c r="H282" i="10" s="1"/>
  <c r="N86" i="8"/>
  <c r="H86" i="10" s="1"/>
  <c r="N16" i="8"/>
  <c r="H16" i="10" s="1"/>
  <c r="N228" i="8"/>
  <c r="H228" i="10" s="1"/>
  <c r="N126" i="8"/>
  <c r="H126" i="10" s="1"/>
  <c r="N114" i="8"/>
  <c r="H114" i="10" s="1"/>
  <c r="N375" i="8"/>
  <c r="H375" i="10" s="1"/>
  <c r="N262" i="8"/>
  <c r="H262" i="10" s="1"/>
  <c r="N144" i="8"/>
  <c r="H144" i="10" s="1"/>
  <c r="N274" i="8"/>
  <c r="H274" i="10" s="1"/>
  <c r="N290" i="8"/>
  <c r="H290" i="10" s="1"/>
  <c r="N9" i="8"/>
  <c r="H9" i="10" s="1"/>
  <c r="N306" i="8"/>
  <c r="H306" i="10" s="1"/>
  <c r="N278" i="8"/>
  <c r="H278" i="10" s="1"/>
  <c r="N243" i="8"/>
  <c r="H243" i="10" s="1"/>
  <c r="N238" i="8"/>
  <c r="H238" i="10" s="1"/>
  <c r="N192" i="8"/>
  <c r="H192" i="10" s="1"/>
  <c r="N387" i="8"/>
  <c r="H387" i="10" s="1"/>
  <c r="N294" i="8"/>
  <c r="H294" i="10" s="1"/>
  <c r="N64" i="8"/>
  <c r="H64" i="10" s="1"/>
  <c r="N208" i="8"/>
  <c r="H208" i="10" s="1"/>
  <c r="N130" i="8"/>
  <c r="H130" i="10" s="1"/>
  <c r="N314" i="8"/>
  <c r="H314" i="10" s="1"/>
  <c r="N269" i="8"/>
  <c r="H269" i="10" s="1"/>
  <c r="N212" i="8"/>
  <c r="H212" i="10" s="1"/>
  <c r="N25" i="8"/>
  <c r="H25" i="10" s="1"/>
  <c r="N355" i="8"/>
  <c r="H355" i="10" s="1"/>
  <c r="N240" i="8"/>
  <c r="H240" i="10" s="1"/>
  <c r="N148" i="8"/>
  <c r="H148" i="10" s="1"/>
  <c r="N118" i="8"/>
  <c r="H118" i="10" s="1"/>
  <c r="N256" i="8"/>
  <c r="H256" i="10" s="1"/>
  <c r="N200" i="8"/>
  <c r="H200" i="10" s="1"/>
  <c r="N98" i="8"/>
  <c r="H98" i="10" s="1"/>
  <c r="N260" i="8"/>
  <c r="H260" i="10" s="1"/>
  <c r="N160" i="8"/>
  <c r="H160" i="10" s="1"/>
  <c r="N339" i="8"/>
  <c r="H339" i="10" s="1"/>
  <c r="N327" i="8"/>
  <c r="H327" i="10" s="1"/>
  <c r="N248" i="8"/>
  <c r="H248" i="10" s="1"/>
  <c r="N164" i="8"/>
  <c r="H164" i="10" s="1"/>
  <c r="N180" i="8"/>
  <c r="H180" i="10" s="1"/>
  <c r="N136" i="8"/>
  <c r="H136" i="10" s="1"/>
  <c r="N371" i="8"/>
  <c r="H371" i="10" s="1"/>
  <c r="N359" i="8"/>
  <c r="H359" i="10" s="1"/>
  <c r="N196" i="8"/>
  <c r="H196" i="10" s="1"/>
  <c r="N168" i="8"/>
  <c r="H168" i="10" s="1"/>
  <c r="N78" i="8"/>
  <c r="H78" i="10" s="1"/>
  <c r="N94" i="8"/>
  <c r="H94" i="10" s="1"/>
  <c r="N298" i="8"/>
  <c r="H298" i="10" s="1"/>
  <c r="N224" i="8"/>
  <c r="H224" i="10" s="1"/>
  <c r="N379" i="8"/>
  <c r="H379" i="10" s="1"/>
  <c r="N363" i="8"/>
  <c r="H363" i="10" s="1"/>
  <c r="N347" i="8"/>
  <c r="H347" i="10" s="1"/>
  <c r="N331" i="8"/>
  <c r="H331" i="10" s="1"/>
  <c r="N184" i="8"/>
  <c r="H184" i="10" s="1"/>
  <c r="N102" i="8"/>
  <c r="H102" i="10" s="1"/>
  <c r="N61" i="8"/>
  <c r="H61" i="10" s="1"/>
  <c r="N56" i="8"/>
  <c r="H56" i="10" s="1"/>
  <c r="N302" i="8"/>
  <c r="H302" i="10" s="1"/>
  <c r="N286" i="8"/>
  <c r="H286" i="10" s="1"/>
  <c r="N383" i="8"/>
  <c r="H383" i="10" s="1"/>
  <c r="N367" i="8"/>
  <c r="H367" i="10" s="1"/>
  <c r="N351" i="8"/>
  <c r="H351" i="10" s="1"/>
  <c r="N335" i="8"/>
  <c r="H335" i="10" s="1"/>
  <c r="N258" i="8"/>
  <c r="H258" i="10" s="1"/>
  <c r="N204" i="8"/>
  <c r="H204" i="10" s="1"/>
  <c r="N188" i="8"/>
  <c r="H188" i="10" s="1"/>
  <c r="N172" i="8"/>
  <c r="H172" i="10" s="1"/>
  <c r="N156" i="8"/>
  <c r="H156" i="10" s="1"/>
  <c r="N140" i="8"/>
  <c r="H140" i="10" s="1"/>
  <c r="N122" i="8"/>
  <c r="H122" i="10" s="1"/>
  <c r="N106" i="8"/>
  <c r="H106" i="10" s="1"/>
  <c r="N90" i="8"/>
  <c r="H90" i="10" s="1"/>
  <c r="N34" i="8"/>
  <c r="H34" i="10" s="1"/>
  <c r="N23" i="8"/>
  <c r="H23" i="10" s="1"/>
  <c r="N247" i="8"/>
  <c r="H247" i="10" s="1"/>
  <c r="N220" i="8"/>
  <c r="H220" i="10" s="1"/>
  <c r="N17" i="8"/>
  <c r="H17" i="10" s="1"/>
  <c r="N60" i="8"/>
  <c r="H60" i="10" s="1"/>
  <c r="N5" i="8"/>
  <c r="H5" i="10" s="1"/>
  <c r="N74" i="8"/>
  <c r="H74" i="10" s="1"/>
  <c r="N40" i="8"/>
  <c r="H40" i="10" s="1"/>
  <c r="N318" i="8"/>
  <c r="H318" i="10" s="1"/>
  <c r="N70" i="8"/>
  <c r="H70" i="10" s="1"/>
  <c r="F245" i="10"/>
  <c r="N245" i="8"/>
  <c r="H245" i="10" s="1"/>
  <c r="N231" i="8"/>
  <c r="H231" i="10" s="1"/>
  <c r="F231" i="10"/>
  <c r="F215" i="10"/>
  <c r="N215" i="8"/>
  <c r="H215" i="10" s="1"/>
  <c r="F199" i="10"/>
  <c r="N199" i="8"/>
  <c r="H199" i="10" s="1"/>
  <c r="F183" i="10"/>
  <c r="N183" i="8"/>
  <c r="H183" i="10" s="1"/>
  <c r="N57" i="8"/>
  <c r="H57" i="10" s="1"/>
  <c r="N44" i="8"/>
  <c r="H44" i="10" s="1"/>
  <c r="N27" i="8"/>
  <c r="H27" i="10" s="1"/>
  <c r="F27" i="10"/>
  <c r="N18" i="8"/>
  <c r="H18" i="10" s="1"/>
  <c r="N384" i="8"/>
  <c r="H384" i="10" s="1"/>
  <c r="N380" i="8"/>
  <c r="H380" i="10" s="1"/>
  <c r="N376" i="8"/>
  <c r="H376" i="10" s="1"/>
  <c r="N372" i="8"/>
  <c r="H372" i="10" s="1"/>
  <c r="N368" i="8"/>
  <c r="H368" i="10" s="1"/>
  <c r="N364" i="8"/>
  <c r="H364" i="10" s="1"/>
  <c r="N360" i="8"/>
  <c r="H360" i="10" s="1"/>
  <c r="N356" i="8"/>
  <c r="H356" i="10" s="1"/>
  <c r="N352" i="8"/>
  <c r="H352" i="10" s="1"/>
  <c r="N348" i="8"/>
  <c r="H348" i="10" s="1"/>
  <c r="N344" i="8"/>
  <c r="H344" i="10" s="1"/>
  <c r="N340" i="8"/>
  <c r="H340" i="10" s="1"/>
  <c r="N336" i="8"/>
  <c r="H336" i="10" s="1"/>
  <c r="N332" i="8"/>
  <c r="H332" i="10" s="1"/>
  <c r="N328" i="8"/>
  <c r="H328" i="10" s="1"/>
  <c r="N324" i="8"/>
  <c r="H324" i="10" s="1"/>
  <c r="N320" i="8"/>
  <c r="H320" i="10" s="1"/>
  <c r="N315" i="8"/>
  <c r="H315" i="10" s="1"/>
  <c r="N311" i="8"/>
  <c r="H311" i="10" s="1"/>
  <c r="N307" i="8"/>
  <c r="H307" i="10" s="1"/>
  <c r="N303" i="8"/>
  <c r="H303" i="10" s="1"/>
  <c r="N299" i="8"/>
  <c r="H299" i="10" s="1"/>
  <c r="N295" i="8"/>
  <c r="H295" i="10" s="1"/>
  <c r="N291" i="8"/>
  <c r="H291" i="10" s="1"/>
  <c r="N287" i="8"/>
  <c r="H287" i="10" s="1"/>
  <c r="N283" i="8"/>
  <c r="H283" i="10" s="1"/>
  <c r="N279" i="8"/>
  <c r="H279" i="10" s="1"/>
  <c r="N275" i="8"/>
  <c r="H275" i="10" s="1"/>
  <c r="N270" i="8"/>
  <c r="H270" i="10" s="1"/>
  <c r="N266" i="8"/>
  <c r="H266" i="10" s="1"/>
  <c r="F249" i="10"/>
  <c r="N249" i="8"/>
  <c r="H249" i="10" s="1"/>
  <c r="N244" i="8"/>
  <c r="H244" i="10" s="1"/>
  <c r="F225" i="10"/>
  <c r="N225" i="8"/>
  <c r="H225" i="10" s="1"/>
  <c r="F209" i="10"/>
  <c r="N209" i="8"/>
  <c r="H209" i="10" s="1"/>
  <c r="F193" i="10"/>
  <c r="N193" i="8"/>
  <c r="H193" i="10" s="1"/>
  <c r="F177" i="10"/>
  <c r="N177" i="8"/>
  <c r="H177" i="10" s="1"/>
  <c r="N31" i="8"/>
  <c r="H31" i="10" s="1"/>
  <c r="F31" i="10"/>
  <c r="N22" i="8"/>
  <c r="H22" i="10" s="1"/>
  <c r="F253" i="10"/>
  <c r="N253" i="8"/>
  <c r="H253" i="10" s="1"/>
  <c r="F235" i="10"/>
  <c r="N235" i="8"/>
  <c r="H235" i="10" s="1"/>
  <c r="F230" i="10"/>
  <c r="N230" i="8"/>
  <c r="H230" i="10" s="1"/>
  <c r="F214" i="10"/>
  <c r="N214" i="8"/>
  <c r="H214" i="10" s="1"/>
  <c r="F198" i="10"/>
  <c r="N198" i="8"/>
  <c r="H198" i="10" s="1"/>
  <c r="F182" i="10"/>
  <c r="N182" i="8"/>
  <c r="H182" i="10" s="1"/>
  <c r="F166" i="10"/>
  <c r="N166" i="8"/>
  <c r="H166" i="10" s="1"/>
  <c r="F150" i="10"/>
  <c r="N150" i="8"/>
  <c r="H150" i="10" s="1"/>
  <c r="F132" i="10"/>
  <c r="N132" i="8"/>
  <c r="H132" i="10" s="1"/>
  <c r="F116" i="10"/>
  <c r="N116" i="8"/>
  <c r="H116" i="10" s="1"/>
  <c r="F100" i="10"/>
  <c r="N100" i="8"/>
  <c r="H100" i="10" s="1"/>
  <c r="F84" i="10"/>
  <c r="N84" i="8"/>
  <c r="H84" i="10" s="1"/>
  <c r="F68" i="10"/>
  <c r="N68" i="8"/>
  <c r="H68" i="10" s="1"/>
  <c r="F381" i="10"/>
  <c r="F354" i="10"/>
  <c r="F345" i="10"/>
  <c r="F317" i="10"/>
  <c r="F308" i="10"/>
  <c r="N26" i="8"/>
  <c r="H26" i="10" s="1"/>
  <c r="N12" i="8"/>
  <c r="H12" i="10" s="1"/>
  <c r="N8" i="8"/>
  <c r="H8" i="10" s="1"/>
  <c r="F8" i="10"/>
  <c r="N52" i="8"/>
  <c r="H52" i="10" s="1"/>
  <c r="N35" i="8"/>
  <c r="H35" i="10" s="1"/>
  <c r="F35" i="10"/>
  <c r="N30" i="8"/>
  <c r="H30" i="10" s="1"/>
  <c r="F257" i="10"/>
  <c r="N257" i="8"/>
  <c r="H257" i="10" s="1"/>
  <c r="N252" i="8"/>
  <c r="H252" i="10" s="1"/>
  <c r="N234" i="8"/>
  <c r="H234" i="10" s="1"/>
  <c r="N219" i="8"/>
  <c r="H219" i="10" s="1"/>
  <c r="F219" i="10"/>
  <c r="F203" i="10"/>
  <c r="N203" i="8"/>
  <c r="H203" i="10" s="1"/>
  <c r="F187" i="10"/>
  <c r="N187" i="8"/>
  <c r="H187" i="10" s="1"/>
  <c r="F171" i="10"/>
  <c r="N171" i="8"/>
  <c r="H171" i="10" s="1"/>
  <c r="F261" i="10"/>
  <c r="N261" i="8"/>
  <c r="H261" i="10" s="1"/>
  <c r="F239" i="10"/>
  <c r="N239" i="8"/>
  <c r="H239" i="10" s="1"/>
  <c r="F229" i="10"/>
  <c r="N229" i="8"/>
  <c r="H229" i="10" s="1"/>
  <c r="F213" i="10"/>
  <c r="N213" i="8"/>
  <c r="H213" i="10" s="1"/>
  <c r="F197" i="10"/>
  <c r="N197" i="8"/>
  <c r="H197" i="10" s="1"/>
  <c r="F181" i="10"/>
  <c r="N181" i="8"/>
  <c r="H181" i="10" s="1"/>
  <c r="N19" i="8"/>
  <c r="H19" i="10" s="1"/>
  <c r="F19" i="10"/>
  <c r="H2" i="10"/>
  <c r="N39" i="8"/>
  <c r="H39" i="10" s="1"/>
  <c r="F39" i="10"/>
  <c r="F265" i="10"/>
  <c r="N265" i="8"/>
  <c r="H265" i="10" s="1"/>
  <c r="F218" i="10"/>
  <c r="N218" i="8"/>
  <c r="H218" i="10" s="1"/>
  <c r="F202" i="10"/>
  <c r="N202" i="8"/>
  <c r="H202" i="10" s="1"/>
  <c r="F186" i="10"/>
  <c r="N186" i="8"/>
  <c r="H186" i="10" s="1"/>
  <c r="F170" i="10"/>
  <c r="N170" i="8"/>
  <c r="H170" i="10" s="1"/>
  <c r="F154" i="10"/>
  <c r="N154" i="8"/>
  <c r="H154" i="10" s="1"/>
  <c r="F138" i="10"/>
  <c r="N138" i="8"/>
  <c r="H138" i="10" s="1"/>
  <c r="F120" i="10"/>
  <c r="N120" i="8"/>
  <c r="H120" i="10" s="1"/>
  <c r="F104" i="10"/>
  <c r="N104" i="8"/>
  <c r="H104" i="10" s="1"/>
  <c r="F88" i="10"/>
  <c r="N88" i="8"/>
  <c r="H88" i="10" s="1"/>
  <c r="F72" i="10"/>
  <c r="N72" i="8"/>
  <c r="H72" i="10" s="1"/>
  <c r="N43" i="8"/>
  <c r="H43" i="10" s="1"/>
  <c r="F43" i="10"/>
  <c r="N6" i="8"/>
  <c r="H6" i="10" s="1"/>
  <c r="N47" i="8"/>
  <c r="H47" i="10" s="1"/>
  <c r="F47" i="10"/>
  <c r="N42" i="8"/>
  <c r="H42" i="10" s="1"/>
  <c r="N29" i="8"/>
  <c r="H29" i="10" s="1"/>
  <c r="N264" i="8"/>
  <c r="H264" i="10" s="1"/>
  <c r="N251" i="8"/>
  <c r="H251" i="10" s="1"/>
  <c r="F223" i="10"/>
  <c r="N223" i="8"/>
  <c r="H223" i="10" s="1"/>
  <c r="F207" i="10"/>
  <c r="N207" i="8"/>
  <c r="H207" i="10" s="1"/>
  <c r="F191" i="10"/>
  <c r="N191" i="8"/>
  <c r="H191" i="10" s="1"/>
  <c r="F175" i="10"/>
  <c r="N175" i="8"/>
  <c r="H175" i="10" s="1"/>
  <c r="F378" i="10"/>
  <c r="F369" i="10"/>
  <c r="F342" i="10"/>
  <c r="F333" i="10"/>
  <c r="F305" i="10"/>
  <c r="N11" i="8"/>
  <c r="F11" i="10"/>
  <c r="N46" i="8"/>
  <c r="H46" i="10" s="1"/>
  <c r="N33" i="8"/>
  <c r="H33" i="10" s="1"/>
  <c r="N386" i="8"/>
  <c r="H386" i="10" s="1"/>
  <c r="N382" i="8"/>
  <c r="H382" i="10" s="1"/>
  <c r="N374" i="8"/>
  <c r="H374" i="10" s="1"/>
  <c r="N370" i="8"/>
  <c r="H370" i="10" s="1"/>
  <c r="N366" i="8"/>
  <c r="H366" i="10" s="1"/>
  <c r="N362" i="8"/>
  <c r="H362" i="10" s="1"/>
  <c r="N358" i="8"/>
  <c r="H358" i="10" s="1"/>
  <c r="N350" i="8"/>
  <c r="H350" i="10" s="1"/>
  <c r="N346" i="8"/>
  <c r="H346" i="10" s="1"/>
  <c r="N338" i="8"/>
  <c r="H338" i="10" s="1"/>
  <c r="N334" i="8"/>
  <c r="H334" i="10" s="1"/>
  <c r="N330" i="8"/>
  <c r="H330" i="10" s="1"/>
  <c r="N326" i="8"/>
  <c r="H326" i="10" s="1"/>
  <c r="N322" i="8"/>
  <c r="H322" i="10" s="1"/>
  <c r="N313" i="8"/>
  <c r="H313" i="10" s="1"/>
  <c r="N309" i="8"/>
  <c r="H309" i="10" s="1"/>
  <c r="N301" i="8"/>
  <c r="H301" i="10" s="1"/>
  <c r="N297" i="8"/>
  <c r="H297" i="10" s="1"/>
  <c r="N293" i="8"/>
  <c r="H293" i="10" s="1"/>
  <c r="N289" i="8"/>
  <c r="H289" i="10" s="1"/>
  <c r="N285" i="8"/>
  <c r="H285" i="10" s="1"/>
  <c r="N281" i="8"/>
  <c r="H281" i="10" s="1"/>
  <c r="N277" i="8"/>
  <c r="H277" i="10" s="1"/>
  <c r="N273" i="8"/>
  <c r="H273" i="10" s="1"/>
  <c r="N268" i="8"/>
  <c r="H268" i="10" s="1"/>
  <c r="N255" i="8"/>
  <c r="H255" i="10" s="1"/>
  <c r="N242" i="8"/>
  <c r="H242" i="10" s="1"/>
  <c r="F233" i="10"/>
  <c r="N233" i="8"/>
  <c r="H233" i="10" s="1"/>
  <c r="F217" i="10"/>
  <c r="N217" i="8"/>
  <c r="H217" i="10" s="1"/>
  <c r="F201" i="10"/>
  <c r="N201" i="8"/>
  <c r="H201" i="10" s="1"/>
  <c r="F185" i="10"/>
  <c r="N185" i="8"/>
  <c r="H185" i="10" s="1"/>
  <c r="F169" i="10"/>
  <c r="N169" i="8"/>
  <c r="H169" i="10" s="1"/>
  <c r="N7" i="8"/>
  <c r="H7" i="10" s="1"/>
  <c r="F7" i="10"/>
  <c r="N4" i="8"/>
  <c r="H4" i="10" s="1"/>
  <c r="N10" i="8"/>
  <c r="H10" i="10" s="1"/>
  <c r="N55" i="8"/>
  <c r="H55" i="10" s="1"/>
  <c r="F55" i="10"/>
  <c r="N50" i="8"/>
  <c r="H50" i="10" s="1"/>
  <c r="N37" i="8"/>
  <c r="H37" i="10" s="1"/>
  <c r="N24" i="8"/>
  <c r="H24" i="10" s="1"/>
  <c r="N20" i="8"/>
  <c r="H20" i="10" s="1"/>
  <c r="N259" i="8"/>
  <c r="H259" i="10" s="1"/>
  <c r="N246" i="8"/>
  <c r="H246" i="10" s="1"/>
  <c r="N232" i="8"/>
  <c r="H232" i="10" s="1"/>
  <c r="N222" i="8"/>
  <c r="H222" i="10" s="1"/>
  <c r="F222" i="10"/>
  <c r="N216" i="8"/>
  <c r="H216" i="10" s="1"/>
  <c r="F206" i="10"/>
  <c r="N206" i="8"/>
  <c r="H206" i="10" s="1"/>
  <c r="F190" i="10"/>
  <c r="N190" i="8"/>
  <c r="H190" i="10" s="1"/>
  <c r="F174" i="10"/>
  <c r="N174" i="8"/>
  <c r="H174" i="10" s="1"/>
  <c r="F158" i="10"/>
  <c r="N158" i="8"/>
  <c r="H158" i="10" s="1"/>
  <c r="F142" i="10"/>
  <c r="N142" i="8"/>
  <c r="H142" i="10" s="1"/>
  <c r="F124" i="10"/>
  <c r="N124" i="8"/>
  <c r="H124" i="10" s="1"/>
  <c r="F108" i="10"/>
  <c r="N108" i="8"/>
  <c r="H108" i="10" s="1"/>
  <c r="F92" i="10"/>
  <c r="N92" i="8"/>
  <c r="H92" i="10" s="1"/>
  <c r="F76" i="10"/>
  <c r="N76" i="8"/>
  <c r="H76" i="10" s="1"/>
  <c r="N15" i="8"/>
  <c r="H15" i="10" s="1"/>
  <c r="F15" i="10"/>
  <c r="N59" i="8"/>
  <c r="H59" i="10" s="1"/>
  <c r="F59" i="10"/>
  <c r="N54" i="8"/>
  <c r="H54" i="10" s="1"/>
  <c r="N41" i="8"/>
  <c r="H41" i="10" s="1"/>
  <c r="N28" i="8"/>
  <c r="H28" i="10" s="1"/>
  <c r="N263" i="8"/>
  <c r="H263" i="10" s="1"/>
  <c r="N250" i="8"/>
  <c r="H250" i="10" s="1"/>
  <c r="F237" i="10"/>
  <c r="N237" i="8"/>
  <c r="H237" i="10" s="1"/>
  <c r="F227" i="10"/>
  <c r="N227" i="8"/>
  <c r="H227" i="10" s="1"/>
  <c r="F211" i="10"/>
  <c r="N211" i="8"/>
  <c r="H211" i="10" s="1"/>
  <c r="F195" i="10"/>
  <c r="N195" i="8"/>
  <c r="H195" i="10" s="1"/>
  <c r="F179" i="10"/>
  <c r="N179" i="8"/>
  <c r="H179" i="10" s="1"/>
  <c r="N63" i="8"/>
  <c r="H63" i="10" s="1"/>
  <c r="F63" i="10"/>
  <c r="N58" i="8"/>
  <c r="H58" i="10" s="1"/>
  <c r="N45" i="8"/>
  <c r="H45" i="10" s="1"/>
  <c r="N32" i="8"/>
  <c r="H32" i="10" s="1"/>
  <c r="N385" i="8"/>
  <c r="H385" i="10" s="1"/>
  <c r="N377" i="8"/>
  <c r="H377" i="10" s="1"/>
  <c r="N373" i="8"/>
  <c r="H373" i="10" s="1"/>
  <c r="N365" i="8"/>
  <c r="H365" i="10" s="1"/>
  <c r="N361" i="8"/>
  <c r="H361" i="10" s="1"/>
  <c r="N357" i="8"/>
  <c r="H357" i="10" s="1"/>
  <c r="N353" i="8"/>
  <c r="H353" i="10" s="1"/>
  <c r="N349" i="8"/>
  <c r="H349" i="10" s="1"/>
  <c r="N341" i="8"/>
  <c r="H341" i="10" s="1"/>
  <c r="N337" i="8"/>
  <c r="H337" i="10" s="1"/>
  <c r="N329" i="8"/>
  <c r="H329" i="10" s="1"/>
  <c r="N325" i="8"/>
  <c r="H325" i="10" s="1"/>
  <c r="N321" i="8"/>
  <c r="H321" i="10" s="1"/>
  <c r="N316" i="8"/>
  <c r="H316" i="10" s="1"/>
  <c r="N312" i="8"/>
  <c r="H312" i="10" s="1"/>
  <c r="N304" i="8"/>
  <c r="H304" i="10" s="1"/>
  <c r="N300" i="8"/>
  <c r="H300" i="10" s="1"/>
  <c r="N296" i="8"/>
  <c r="H296" i="10" s="1"/>
  <c r="N292" i="8"/>
  <c r="H292" i="10" s="1"/>
  <c r="N288" i="8"/>
  <c r="H288" i="10" s="1"/>
  <c r="N284" i="8"/>
  <c r="H284" i="10" s="1"/>
  <c r="N280" i="8"/>
  <c r="H280" i="10" s="1"/>
  <c r="N276" i="8"/>
  <c r="H276" i="10" s="1"/>
  <c r="N271" i="8"/>
  <c r="H271" i="10" s="1"/>
  <c r="N267" i="8"/>
  <c r="H267" i="10" s="1"/>
  <c r="N254" i="8"/>
  <c r="H254" i="10" s="1"/>
  <c r="N236" i="8"/>
  <c r="H236" i="10" s="1"/>
  <c r="F221" i="10"/>
  <c r="N221" i="8"/>
  <c r="H221" i="10" s="1"/>
  <c r="F205" i="10"/>
  <c r="N205" i="8"/>
  <c r="H205" i="10" s="1"/>
  <c r="F189" i="10"/>
  <c r="N189" i="8"/>
  <c r="H189" i="10" s="1"/>
  <c r="F173" i="10"/>
  <c r="N173" i="8"/>
  <c r="H173" i="10" s="1"/>
  <c r="F241" i="10"/>
  <c r="N241" i="8"/>
  <c r="H241" i="10" s="1"/>
  <c r="F226" i="10"/>
  <c r="N226" i="8"/>
  <c r="H226" i="10" s="1"/>
  <c r="F210" i="10"/>
  <c r="N210" i="8"/>
  <c r="H210" i="10" s="1"/>
  <c r="F194" i="10"/>
  <c r="N194" i="8"/>
  <c r="H194" i="10" s="1"/>
  <c r="F178" i="10"/>
  <c r="N178" i="8"/>
  <c r="H178" i="10" s="1"/>
  <c r="F162" i="10"/>
  <c r="N162" i="8"/>
  <c r="H162" i="10" s="1"/>
  <c r="F146" i="10"/>
  <c r="N146" i="8"/>
  <c r="H146" i="10" s="1"/>
  <c r="F128" i="10"/>
  <c r="N128" i="8"/>
  <c r="H128" i="10" s="1"/>
  <c r="F112" i="10"/>
  <c r="N112" i="8"/>
  <c r="H112" i="10" s="1"/>
  <c r="F96" i="10"/>
  <c r="N96" i="8"/>
  <c r="H96" i="10" s="1"/>
  <c r="F80" i="10"/>
  <c r="N80" i="8"/>
  <c r="H80" i="10" s="1"/>
  <c r="F51" i="10"/>
  <c r="N165" i="8"/>
  <c r="H165" i="10" s="1"/>
  <c r="N161" i="8"/>
  <c r="H161" i="10" s="1"/>
  <c r="N157" i="8"/>
  <c r="H157" i="10" s="1"/>
  <c r="N153" i="8"/>
  <c r="H153" i="10" s="1"/>
  <c r="N149" i="8"/>
  <c r="H149" i="10" s="1"/>
  <c r="N145" i="8"/>
  <c r="H145" i="10" s="1"/>
  <c r="N141" i="8"/>
  <c r="H141" i="10" s="1"/>
  <c r="N137" i="8"/>
  <c r="H137" i="10" s="1"/>
  <c r="N131" i="8"/>
  <c r="H131" i="10" s="1"/>
  <c r="N127" i="8"/>
  <c r="H127" i="10" s="1"/>
  <c r="N123" i="8"/>
  <c r="H123" i="10" s="1"/>
  <c r="N119" i="8"/>
  <c r="H119" i="10" s="1"/>
  <c r="N115" i="8"/>
  <c r="H115" i="10" s="1"/>
  <c r="N111" i="8"/>
  <c r="H111" i="10" s="1"/>
  <c r="N107" i="8"/>
  <c r="H107" i="10" s="1"/>
  <c r="N103" i="8"/>
  <c r="H103" i="10" s="1"/>
  <c r="N99" i="8"/>
  <c r="H99" i="10" s="1"/>
  <c r="N95" i="8"/>
  <c r="H95" i="10" s="1"/>
  <c r="N91" i="8"/>
  <c r="H91" i="10" s="1"/>
  <c r="N87" i="8"/>
  <c r="H87" i="10" s="1"/>
  <c r="N83" i="8"/>
  <c r="H83" i="10" s="1"/>
  <c r="N79" i="8"/>
  <c r="H79" i="10" s="1"/>
  <c r="N75" i="8"/>
  <c r="H75" i="10" s="1"/>
  <c r="N71" i="8"/>
  <c r="H71" i="10" s="1"/>
  <c r="F67" i="10"/>
  <c r="N67" i="8"/>
  <c r="H67" i="10" s="1"/>
  <c r="N167" i="8"/>
  <c r="H167" i="10" s="1"/>
  <c r="N163" i="8"/>
  <c r="H163" i="10" s="1"/>
  <c r="N159" i="8"/>
  <c r="H159" i="10" s="1"/>
  <c r="N155" i="8"/>
  <c r="H155" i="10" s="1"/>
  <c r="N151" i="8"/>
  <c r="H151" i="10" s="1"/>
  <c r="N147" i="8"/>
  <c r="H147" i="10" s="1"/>
  <c r="N143" i="8"/>
  <c r="N139" i="8"/>
  <c r="H139" i="10" s="1"/>
  <c r="N133" i="8"/>
  <c r="H133" i="10" s="1"/>
  <c r="N129" i="8"/>
  <c r="H129" i="10" s="1"/>
  <c r="N125" i="8"/>
  <c r="H125" i="10" s="1"/>
  <c r="N121" i="8"/>
  <c r="H121" i="10" s="1"/>
  <c r="N117" i="8"/>
  <c r="H117" i="10" s="1"/>
  <c r="N113" i="8"/>
  <c r="H113" i="10" s="1"/>
  <c r="N109" i="8"/>
  <c r="H109" i="10" s="1"/>
  <c r="N105" i="8"/>
  <c r="H105" i="10" s="1"/>
  <c r="N101" i="8"/>
  <c r="H101" i="10" s="1"/>
  <c r="N97" i="8"/>
  <c r="H97" i="10" s="1"/>
  <c r="N93" i="8"/>
  <c r="H93" i="10" s="1"/>
  <c r="N89" i="8"/>
  <c r="H89" i="10" s="1"/>
  <c r="N85" i="8"/>
  <c r="H85" i="10" s="1"/>
  <c r="N81" i="8"/>
  <c r="H81" i="10" s="1"/>
  <c r="N77" i="8"/>
  <c r="H77" i="10" s="1"/>
  <c r="N73" i="8"/>
  <c r="H73" i="10" s="1"/>
  <c r="N69" i="8"/>
  <c r="H69" i="10" s="1"/>
  <c r="F14" i="10"/>
  <c r="H135" i="10" l="1"/>
  <c r="O135" i="8"/>
  <c r="H143" i="10"/>
  <c r="O143" i="8"/>
  <c r="I143" i="10" s="1"/>
  <c r="H134" i="10"/>
  <c r="H11" i="10"/>
  <c r="H7" i="7"/>
  <c r="A181" i="10"/>
  <c r="A182" i="10"/>
  <c r="A183" i="10"/>
  <c r="A186" i="10"/>
  <c r="O27" i="8"/>
  <c r="I27" i="10" s="1"/>
  <c r="O25" i="8"/>
  <c r="I25" i="10" s="1"/>
  <c r="O22" i="8"/>
  <c r="I22" i="10" s="1"/>
  <c r="A136" i="10"/>
  <c r="B137" i="10"/>
  <c r="C137" i="10"/>
  <c r="D137" i="10"/>
  <c r="E137" i="10"/>
  <c r="A89" i="10"/>
  <c r="A91" i="10"/>
  <c r="A92" i="10"/>
  <c r="A93" i="10"/>
  <c r="B96" i="10"/>
  <c r="C96" i="10"/>
  <c r="D96" i="10"/>
  <c r="E96" i="10"/>
  <c r="B190" i="10"/>
  <c r="C190" i="10"/>
  <c r="D190" i="10"/>
  <c r="E190" i="10"/>
  <c r="A188" i="10"/>
  <c r="A189" i="10"/>
  <c r="O23" i="8"/>
  <c r="I23" i="10" s="1"/>
  <c r="O26" i="8"/>
  <c r="I26" i="10" s="1"/>
  <c r="O29" i="8"/>
  <c r="I29" i="10" s="1"/>
  <c r="O30" i="8"/>
  <c r="I30" i="10" s="1"/>
  <c r="O31" i="8"/>
  <c r="I31" i="10" s="1"/>
  <c r="O32" i="8"/>
  <c r="I32" i="10" s="1"/>
  <c r="O33" i="8"/>
  <c r="I33" i="10" s="1"/>
  <c r="O36" i="8"/>
  <c r="I36" i="10" s="1"/>
  <c r="O37" i="8"/>
  <c r="I37" i="10" s="1"/>
  <c r="A277" i="10"/>
  <c r="O273" i="8"/>
  <c r="I273" i="10" s="1"/>
  <c r="B274" i="10"/>
  <c r="C274" i="10"/>
  <c r="D274" i="10"/>
  <c r="E274" i="10"/>
  <c r="B275" i="10"/>
  <c r="C275" i="10"/>
  <c r="D275" i="10"/>
  <c r="E275" i="10"/>
  <c r="B276" i="10"/>
  <c r="C276" i="10"/>
  <c r="D276" i="10"/>
  <c r="E276" i="10"/>
  <c r="A141" i="10"/>
  <c r="B112" i="10"/>
  <c r="C112" i="10"/>
  <c r="D112" i="10"/>
  <c r="E112" i="10"/>
  <c r="B117" i="10"/>
  <c r="C117" i="10"/>
  <c r="D117" i="10"/>
  <c r="E117" i="10"/>
  <c r="O117" i="8"/>
  <c r="I117" i="10" s="1"/>
  <c r="B183" i="10"/>
  <c r="C183" i="10"/>
  <c r="D183" i="10"/>
  <c r="E183" i="10"/>
  <c r="B355" i="10"/>
  <c r="C355" i="10"/>
  <c r="D355" i="10"/>
  <c r="E355" i="10"/>
  <c r="B34" i="10"/>
  <c r="C34" i="10"/>
  <c r="D34" i="10"/>
  <c r="E34" i="10"/>
  <c r="B35" i="10"/>
  <c r="C35" i="10"/>
  <c r="D35" i="10"/>
  <c r="E35" i="10"/>
  <c r="E30" i="10"/>
  <c r="E31" i="10"/>
  <c r="E32" i="10"/>
  <c r="E29" i="10"/>
  <c r="A30" i="10"/>
  <c r="A31" i="10"/>
  <c r="B142" i="10"/>
  <c r="C142" i="10"/>
  <c r="D142" i="10"/>
  <c r="E142" i="10"/>
  <c r="T72" i="8"/>
  <c r="S72" i="8"/>
  <c r="B144" i="10"/>
  <c r="C144" i="10"/>
  <c r="D144" i="10"/>
  <c r="E144" i="10"/>
  <c r="B140" i="10"/>
  <c r="C140" i="10"/>
  <c r="D140" i="10"/>
  <c r="E140" i="10"/>
  <c r="B20" i="10"/>
  <c r="C20" i="10"/>
  <c r="D20" i="10"/>
  <c r="E20" i="10"/>
  <c r="B265" i="10"/>
  <c r="C265" i="10"/>
  <c r="D265" i="10"/>
  <c r="E265" i="10"/>
  <c r="B161" i="10"/>
  <c r="C161" i="10"/>
  <c r="D161" i="10"/>
  <c r="E161" i="10"/>
  <c r="B160" i="10"/>
  <c r="C160" i="10"/>
  <c r="D160" i="10"/>
  <c r="E160" i="10"/>
  <c r="B307" i="10"/>
  <c r="C307" i="10"/>
  <c r="D307" i="10"/>
  <c r="E307" i="10"/>
  <c r="B308" i="10"/>
  <c r="C308" i="10"/>
  <c r="D308" i="10"/>
  <c r="E308" i="10"/>
  <c r="B305" i="10"/>
  <c r="C305" i="10"/>
  <c r="D305" i="10"/>
  <c r="E305" i="10"/>
  <c r="B9" i="10"/>
  <c r="C9" i="10"/>
  <c r="D9" i="10"/>
  <c r="E9" i="10"/>
  <c r="A7" i="10"/>
  <c r="A8" i="10"/>
  <c r="I9" i="10"/>
  <c r="B244" i="10"/>
  <c r="C244" i="10"/>
  <c r="D244" i="10"/>
  <c r="E244" i="10"/>
  <c r="C243" i="10"/>
  <c r="E240" i="10"/>
  <c r="B239" i="10"/>
  <c r="C239" i="10"/>
  <c r="D239" i="10"/>
  <c r="E239" i="10"/>
  <c r="B132" i="10"/>
  <c r="C132" i="10"/>
  <c r="D132" i="10"/>
  <c r="E132" i="10"/>
  <c r="A173" i="10"/>
  <c r="A175" i="10"/>
  <c r="A176" i="10"/>
  <c r="B180" i="10"/>
  <c r="C180" i="10"/>
  <c r="D180" i="10"/>
  <c r="E180" i="10"/>
  <c r="B15" i="10"/>
  <c r="C15" i="10"/>
  <c r="D15" i="10"/>
  <c r="E15" i="10"/>
  <c r="B16" i="10"/>
  <c r="C16" i="10"/>
  <c r="D16" i="10"/>
  <c r="E16" i="10"/>
  <c r="B17" i="10"/>
  <c r="C17" i="10"/>
  <c r="D17" i="10"/>
  <c r="E17" i="10"/>
  <c r="B18" i="10"/>
  <c r="C18" i="10"/>
  <c r="D18" i="10"/>
  <c r="E18" i="10"/>
  <c r="B19" i="10"/>
  <c r="C19" i="10"/>
  <c r="D19" i="10"/>
  <c r="E19" i="10"/>
  <c r="B21" i="10"/>
  <c r="C21" i="10"/>
  <c r="D21" i="10"/>
  <c r="E21" i="10"/>
  <c r="B22" i="10"/>
  <c r="C22" i="10"/>
  <c r="D22" i="10"/>
  <c r="E22" i="10"/>
  <c r="B23" i="10"/>
  <c r="C23" i="10"/>
  <c r="D23" i="10"/>
  <c r="E23" i="10"/>
  <c r="B24" i="10"/>
  <c r="C24" i="10"/>
  <c r="D24" i="10"/>
  <c r="E24" i="10"/>
  <c r="B25" i="10"/>
  <c r="C25" i="10"/>
  <c r="D25" i="10"/>
  <c r="E25" i="10"/>
  <c r="B26" i="10"/>
  <c r="C26" i="10"/>
  <c r="D26" i="10"/>
  <c r="E26" i="10"/>
  <c r="B27" i="10"/>
  <c r="C27" i="10"/>
  <c r="D27" i="10"/>
  <c r="E27" i="10"/>
  <c r="B28" i="10"/>
  <c r="C28" i="10"/>
  <c r="D28" i="10"/>
  <c r="E28" i="10"/>
  <c r="B29" i="10"/>
  <c r="C29" i="10"/>
  <c r="D29" i="10"/>
  <c r="B30" i="10"/>
  <c r="C30" i="10"/>
  <c r="D30" i="10"/>
  <c r="B31" i="10"/>
  <c r="C31" i="10"/>
  <c r="D31" i="10"/>
  <c r="B32" i="10"/>
  <c r="C32" i="10"/>
  <c r="D32" i="10"/>
  <c r="B33" i="10"/>
  <c r="C33" i="10"/>
  <c r="D33" i="10"/>
  <c r="E33" i="10"/>
  <c r="B36" i="10"/>
  <c r="C36" i="10"/>
  <c r="D36" i="10"/>
  <c r="E36" i="10"/>
  <c r="B37" i="10"/>
  <c r="C37" i="10"/>
  <c r="D37" i="10"/>
  <c r="E37" i="10"/>
  <c r="B38" i="10"/>
  <c r="C38" i="10"/>
  <c r="D38" i="10"/>
  <c r="E38" i="10"/>
  <c r="B39" i="10"/>
  <c r="C39" i="10"/>
  <c r="D39" i="10"/>
  <c r="E39" i="10"/>
  <c r="B40" i="10"/>
  <c r="C40" i="10"/>
  <c r="D40" i="10"/>
  <c r="E40" i="10"/>
  <c r="B41" i="10"/>
  <c r="C41" i="10"/>
  <c r="D41" i="10"/>
  <c r="E41" i="10"/>
  <c r="B42" i="10"/>
  <c r="C42" i="10"/>
  <c r="D42" i="10"/>
  <c r="E42" i="10"/>
  <c r="B43" i="10"/>
  <c r="C43" i="10"/>
  <c r="D43" i="10"/>
  <c r="E43" i="10"/>
  <c r="B44" i="10"/>
  <c r="C44" i="10"/>
  <c r="D44" i="10"/>
  <c r="E44" i="10"/>
  <c r="B45" i="10"/>
  <c r="C45" i="10"/>
  <c r="D45" i="10"/>
  <c r="E45" i="10"/>
  <c r="B46" i="10"/>
  <c r="C46" i="10"/>
  <c r="D46" i="10"/>
  <c r="E46" i="10"/>
  <c r="B47" i="10"/>
  <c r="C47" i="10"/>
  <c r="D47" i="10"/>
  <c r="E47" i="10"/>
  <c r="B48" i="10"/>
  <c r="C48" i="10"/>
  <c r="D48" i="10"/>
  <c r="E48" i="10"/>
  <c r="B49" i="10"/>
  <c r="C49" i="10"/>
  <c r="D49" i="10"/>
  <c r="E49" i="10"/>
  <c r="B50" i="10"/>
  <c r="C50" i="10"/>
  <c r="D50" i="10"/>
  <c r="E50" i="10"/>
  <c r="B51" i="10"/>
  <c r="C51" i="10"/>
  <c r="D51" i="10"/>
  <c r="E51" i="10"/>
  <c r="B52" i="10"/>
  <c r="C52" i="10"/>
  <c r="D52" i="10"/>
  <c r="E52" i="10"/>
  <c r="B53" i="10"/>
  <c r="C53" i="10"/>
  <c r="D53" i="10"/>
  <c r="E53" i="10"/>
  <c r="B54" i="10"/>
  <c r="C54" i="10"/>
  <c r="D54" i="10"/>
  <c r="E54" i="10"/>
  <c r="B55" i="10"/>
  <c r="C55" i="10"/>
  <c r="D55" i="10"/>
  <c r="E55" i="10"/>
  <c r="B56" i="10"/>
  <c r="C56" i="10"/>
  <c r="D56" i="10"/>
  <c r="E56" i="10"/>
  <c r="B57" i="10"/>
  <c r="C57" i="10"/>
  <c r="D57" i="10"/>
  <c r="E57" i="10"/>
  <c r="B58" i="10"/>
  <c r="C58" i="10"/>
  <c r="D58" i="10"/>
  <c r="E58" i="10"/>
  <c r="B59" i="10"/>
  <c r="C59" i="10"/>
  <c r="D59" i="10"/>
  <c r="E59" i="10"/>
  <c r="B60" i="10"/>
  <c r="C60" i="10"/>
  <c r="D60" i="10"/>
  <c r="E60" i="10"/>
  <c r="B61" i="10"/>
  <c r="C61" i="10"/>
  <c r="D61" i="10"/>
  <c r="E61" i="10"/>
  <c r="B62" i="10"/>
  <c r="C62" i="10"/>
  <c r="D62" i="10"/>
  <c r="E62" i="10"/>
  <c r="B63" i="10"/>
  <c r="C63" i="10"/>
  <c r="D63" i="10"/>
  <c r="E63" i="10"/>
  <c r="B64" i="10"/>
  <c r="C64" i="10"/>
  <c r="D64" i="10"/>
  <c r="E64" i="10"/>
  <c r="B65" i="10"/>
  <c r="C65" i="10"/>
  <c r="D65" i="10"/>
  <c r="E65" i="10"/>
  <c r="B66" i="10"/>
  <c r="C66" i="10"/>
  <c r="D66" i="10"/>
  <c r="E66" i="10"/>
  <c r="B67" i="10"/>
  <c r="C67" i="10"/>
  <c r="D67" i="10"/>
  <c r="E67" i="10"/>
  <c r="B68" i="10"/>
  <c r="C68" i="10"/>
  <c r="D68" i="10"/>
  <c r="E68" i="10"/>
  <c r="B69" i="10"/>
  <c r="C69" i="10"/>
  <c r="D69" i="10"/>
  <c r="E69" i="10"/>
  <c r="B70" i="10"/>
  <c r="C70" i="10"/>
  <c r="D70" i="10"/>
  <c r="E70" i="10"/>
  <c r="B71" i="10"/>
  <c r="C71" i="10"/>
  <c r="D71" i="10"/>
  <c r="E71" i="10"/>
  <c r="B72" i="10"/>
  <c r="C72" i="10"/>
  <c r="D72" i="10"/>
  <c r="E72" i="10"/>
  <c r="B73" i="10"/>
  <c r="C73" i="10"/>
  <c r="D73" i="10"/>
  <c r="E73" i="10"/>
  <c r="B74" i="10"/>
  <c r="C74" i="10"/>
  <c r="D74" i="10"/>
  <c r="E74" i="10"/>
  <c r="B75" i="10"/>
  <c r="C75" i="10"/>
  <c r="D75" i="10"/>
  <c r="E75" i="10"/>
  <c r="B76" i="10"/>
  <c r="C76" i="10"/>
  <c r="D76" i="10"/>
  <c r="E76" i="10"/>
  <c r="B77" i="10"/>
  <c r="C77" i="10"/>
  <c r="D77" i="10"/>
  <c r="E77" i="10"/>
  <c r="B78" i="10"/>
  <c r="C78" i="10"/>
  <c r="D78" i="10"/>
  <c r="E78" i="10"/>
  <c r="B79" i="10"/>
  <c r="C79" i="10"/>
  <c r="D79" i="10"/>
  <c r="E79" i="10"/>
  <c r="B80" i="10"/>
  <c r="C80" i="10"/>
  <c r="D80" i="10"/>
  <c r="E80" i="10"/>
  <c r="B81" i="10"/>
  <c r="C81" i="10"/>
  <c r="D81" i="10"/>
  <c r="E81" i="10"/>
  <c r="B82" i="10"/>
  <c r="C82" i="10"/>
  <c r="D82" i="10"/>
  <c r="E82" i="10"/>
  <c r="B83" i="10"/>
  <c r="C83" i="10"/>
  <c r="D83" i="10"/>
  <c r="E83" i="10"/>
  <c r="B84" i="10"/>
  <c r="C84" i="10"/>
  <c r="D84" i="10"/>
  <c r="E84" i="10"/>
  <c r="B85" i="10"/>
  <c r="C85" i="10"/>
  <c r="D85" i="10"/>
  <c r="E85" i="10"/>
  <c r="B86" i="10"/>
  <c r="C86" i="10"/>
  <c r="D86" i="10"/>
  <c r="E86" i="10"/>
  <c r="B87" i="10"/>
  <c r="C87" i="10"/>
  <c r="D87" i="10"/>
  <c r="E87" i="10"/>
  <c r="B88" i="10"/>
  <c r="C88" i="10"/>
  <c r="D88" i="10"/>
  <c r="E88" i="10"/>
  <c r="B89" i="10"/>
  <c r="C89" i="10"/>
  <c r="D89" i="10"/>
  <c r="E89" i="10"/>
  <c r="B90" i="10"/>
  <c r="C90" i="10"/>
  <c r="D90" i="10"/>
  <c r="E90" i="10"/>
  <c r="B91" i="10"/>
  <c r="C91" i="10"/>
  <c r="D91" i="10"/>
  <c r="E91" i="10"/>
  <c r="B92" i="10"/>
  <c r="C92" i="10"/>
  <c r="D92" i="10"/>
  <c r="E92" i="10"/>
  <c r="B93" i="10"/>
  <c r="C93" i="10"/>
  <c r="D93" i="10"/>
  <c r="E93" i="10"/>
  <c r="B94" i="10"/>
  <c r="C94" i="10"/>
  <c r="D94" i="10"/>
  <c r="E94" i="10"/>
  <c r="B95" i="10"/>
  <c r="C95" i="10"/>
  <c r="D95" i="10"/>
  <c r="E95" i="10"/>
  <c r="B97" i="10"/>
  <c r="C97" i="10"/>
  <c r="D97" i="10"/>
  <c r="E97" i="10"/>
  <c r="B98" i="10"/>
  <c r="C98" i="10"/>
  <c r="D98" i="10"/>
  <c r="E98" i="10"/>
  <c r="B99" i="10"/>
  <c r="C99" i="10"/>
  <c r="D99" i="10"/>
  <c r="E99" i="10"/>
  <c r="B100" i="10"/>
  <c r="C100" i="10"/>
  <c r="D100" i="10"/>
  <c r="E100" i="10"/>
  <c r="B101" i="10"/>
  <c r="C101" i="10"/>
  <c r="D101" i="10"/>
  <c r="E101" i="10"/>
  <c r="B102" i="10"/>
  <c r="C102" i="10"/>
  <c r="D102" i="10"/>
  <c r="E102" i="10"/>
  <c r="B103" i="10"/>
  <c r="C103" i="10"/>
  <c r="D103" i="10"/>
  <c r="E103" i="10"/>
  <c r="B104" i="10"/>
  <c r="C104" i="10"/>
  <c r="D104" i="10"/>
  <c r="E104" i="10"/>
  <c r="B105" i="10"/>
  <c r="C105" i="10"/>
  <c r="D105" i="10"/>
  <c r="E105" i="10"/>
  <c r="B106" i="10"/>
  <c r="C106" i="10"/>
  <c r="D106" i="10"/>
  <c r="E106" i="10"/>
  <c r="B107" i="10"/>
  <c r="C107" i="10"/>
  <c r="D107" i="10"/>
  <c r="E107" i="10"/>
  <c r="B108" i="10"/>
  <c r="C108" i="10"/>
  <c r="D108" i="10"/>
  <c r="E108" i="10"/>
  <c r="B109" i="10"/>
  <c r="C109" i="10"/>
  <c r="D109" i="10"/>
  <c r="E109" i="10"/>
  <c r="B110" i="10"/>
  <c r="C110" i="10"/>
  <c r="D110" i="10"/>
  <c r="E110" i="10"/>
  <c r="B111" i="10"/>
  <c r="C111" i="10"/>
  <c r="D111" i="10"/>
  <c r="E111" i="10"/>
  <c r="B113" i="10"/>
  <c r="C113" i="10"/>
  <c r="D113" i="10"/>
  <c r="E113" i="10"/>
  <c r="B114" i="10"/>
  <c r="C114" i="10"/>
  <c r="D114" i="10"/>
  <c r="E114" i="10"/>
  <c r="B115" i="10"/>
  <c r="C115" i="10"/>
  <c r="D115" i="10"/>
  <c r="E115" i="10"/>
  <c r="B116" i="10"/>
  <c r="C116" i="10"/>
  <c r="D116" i="10"/>
  <c r="E116" i="10"/>
  <c r="B118" i="10"/>
  <c r="C118" i="10"/>
  <c r="D118" i="10"/>
  <c r="E118" i="10"/>
  <c r="B119" i="10"/>
  <c r="C119" i="10"/>
  <c r="D119" i="10"/>
  <c r="E119" i="10"/>
  <c r="B120" i="10"/>
  <c r="C120" i="10"/>
  <c r="D120" i="10"/>
  <c r="E120" i="10"/>
  <c r="B121" i="10"/>
  <c r="C121" i="10"/>
  <c r="D121" i="10"/>
  <c r="E121" i="10"/>
  <c r="B122" i="10"/>
  <c r="C122" i="10"/>
  <c r="D122" i="10"/>
  <c r="E122" i="10"/>
  <c r="B123" i="10"/>
  <c r="C123" i="10"/>
  <c r="D123" i="10"/>
  <c r="E123" i="10"/>
  <c r="B124" i="10"/>
  <c r="C124" i="10"/>
  <c r="D124" i="10"/>
  <c r="E124" i="10"/>
  <c r="B125" i="10"/>
  <c r="C125" i="10"/>
  <c r="D125" i="10"/>
  <c r="E125" i="10"/>
  <c r="B126" i="10"/>
  <c r="C126" i="10"/>
  <c r="D126" i="10"/>
  <c r="E126" i="10"/>
  <c r="B127" i="10"/>
  <c r="C127" i="10"/>
  <c r="D127" i="10"/>
  <c r="E127" i="10"/>
  <c r="B128" i="10"/>
  <c r="C128" i="10"/>
  <c r="D128" i="10"/>
  <c r="E128" i="10"/>
  <c r="B129" i="10"/>
  <c r="C129" i="10"/>
  <c r="D129" i="10"/>
  <c r="E129" i="10"/>
  <c r="B130" i="10"/>
  <c r="C130" i="10"/>
  <c r="D130" i="10"/>
  <c r="E130" i="10"/>
  <c r="B131" i="10"/>
  <c r="C131" i="10"/>
  <c r="D131" i="10"/>
  <c r="E131" i="10"/>
  <c r="B133" i="10"/>
  <c r="C133" i="10"/>
  <c r="D133" i="10"/>
  <c r="E133" i="10"/>
  <c r="B138" i="10"/>
  <c r="C138" i="10"/>
  <c r="D138" i="10"/>
  <c r="E138" i="10"/>
  <c r="B139" i="10"/>
  <c r="C139" i="10"/>
  <c r="D139" i="10"/>
  <c r="E139" i="10"/>
  <c r="B141" i="10"/>
  <c r="C141" i="10"/>
  <c r="D141" i="10"/>
  <c r="E141" i="10"/>
  <c r="B143" i="10"/>
  <c r="C143" i="10"/>
  <c r="D143" i="10"/>
  <c r="E143" i="10"/>
  <c r="B145" i="10"/>
  <c r="C145" i="10"/>
  <c r="D145" i="10"/>
  <c r="E145" i="10"/>
  <c r="B146" i="10"/>
  <c r="C146" i="10"/>
  <c r="D146" i="10"/>
  <c r="E146" i="10"/>
  <c r="B147" i="10"/>
  <c r="C147" i="10"/>
  <c r="D147" i="10"/>
  <c r="E147" i="10"/>
  <c r="B148" i="10"/>
  <c r="C148" i="10"/>
  <c r="D148" i="10"/>
  <c r="E148" i="10"/>
  <c r="B149" i="10"/>
  <c r="C149" i="10"/>
  <c r="D149" i="10"/>
  <c r="E149" i="10"/>
  <c r="B150" i="10"/>
  <c r="C150" i="10"/>
  <c r="D150" i="10"/>
  <c r="E150" i="10"/>
  <c r="B151" i="10"/>
  <c r="C151" i="10"/>
  <c r="D151" i="10"/>
  <c r="E151" i="10"/>
  <c r="B152" i="10"/>
  <c r="C152" i="10"/>
  <c r="D152" i="10"/>
  <c r="E152" i="10"/>
  <c r="B153" i="10"/>
  <c r="C153" i="10"/>
  <c r="D153" i="10"/>
  <c r="E153" i="10"/>
  <c r="B154" i="10"/>
  <c r="C154" i="10"/>
  <c r="D154" i="10"/>
  <c r="E154" i="10"/>
  <c r="B155" i="10"/>
  <c r="C155" i="10"/>
  <c r="D155" i="10"/>
  <c r="E155" i="10"/>
  <c r="B156" i="10"/>
  <c r="C156" i="10"/>
  <c r="D156" i="10"/>
  <c r="E156" i="10"/>
  <c r="B157" i="10"/>
  <c r="C157" i="10"/>
  <c r="D157" i="10"/>
  <c r="E157" i="10"/>
  <c r="B158" i="10"/>
  <c r="C158" i="10"/>
  <c r="D158" i="10"/>
  <c r="E158" i="10"/>
  <c r="B159" i="10"/>
  <c r="C159" i="10"/>
  <c r="D159" i="10"/>
  <c r="E159" i="10"/>
  <c r="B162" i="10"/>
  <c r="C162" i="10"/>
  <c r="D162" i="10"/>
  <c r="E162" i="10"/>
  <c r="B163" i="10"/>
  <c r="C163" i="10"/>
  <c r="D163" i="10"/>
  <c r="B164" i="10"/>
  <c r="C164" i="10"/>
  <c r="D164" i="10"/>
  <c r="E164" i="10"/>
  <c r="B165" i="10"/>
  <c r="C165" i="10"/>
  <c r="D165" i="10"/>
  <c r="E165" i="10"/>
  <c r="B166" i="10"/>
  <c r="C166" i="10"/>
  <c r="D166" i="10"/>
  <c r="E166" i="10"/>
  <c r="B167" i="10"/>
  <c r="C167" i="10"/>
  <c r="D167" i="10"/>
  <c r="E167" i="10"/>
  <c r="B168" i="10"/>
  <c r="C168" i="10"/>
  <c r="D168" i="10"/>
  <c r="B169" i="10"/>
  <c r="C169" i="10"/>
  <c r="D169" i="10"/>
  <c r="E169" i="10"/>
  <c r="B170" i="10"/>
  <c r="C170" i="10"/>
  <c r="D170" i="10"/>
  <c r="E170" i="10"/>
  <c r="B171" i="10"/>
  <c r="C171" i="10"/>
  <c r="D171" i="10"/>
  <c r="E171" i="10"/>
  <c r="B172" i="10"/>
  <c r="C172" i="10"/>
  <c r="D172" i="10"/>
  <c r="E172" i="10"/>
  <c r="B173" i="10"/>
  <c r="C173" i="10"/>
  <c r="D173" i="10"/>
  <c r="E173" i="10"/>
  <c r="B174" i="10"/>
  <c r="C174" i="10"/>
  <c r="D174" i="10"/>
  <c r="E174" i="10"/>
  <c r="B175" i="10"/>
  <c r="C175" i="10"/>
  <c r="D175" i="10"/>
  <c r="E175" i="10"/>
  <c r="B176" i="10"/>
  <c r="C176" i="10"/>
  <c r="D176" i="10"/>
  <c r="E176" i="10"/>
  <c r="B177" i="10"/>
  <c r="C177" i="10"/>
  <c r="D177" i="10"/>
  <c r="E177" i="10"/>
  <c r="B178" i="10"/>
  <c r="C178" i="10"/>
  <c r="D178" i="10"/>
  <c r="E178" i="10"/>
  <c r="B179" i="10"/>
  <c r="C179" i="10"/>
  <c r="D179" i="10"/>
  <c r="E179" i="10"/>
  <c r="B181" i="10"/>
  <c r="C181" i="10"/>
  <c r="D181" i="10"/>
  <c r="E181" i="10"/>
  <c r="B182" i="10"/>
  <c r="C182" i="10"/>
  <c r="D182" i="10"/>
  <c r="E182" i="10"/>
  <c r="B184" i="10"/>
  <c r="C184" i="10"/>
  <c r="D184" i="10"/>
  <c r="E184" i="10"/>
  <c r="B185" i="10"/>
  <c r="C185" i="10"/>
  <c r="D185" i="10"/>
  <c r="E185" i="10"/>
  <c r="B186" i="10"/>
  <c r="C186" i="10"/>
  <c r="D186" i="10"/>
  <c r="E186" i="10"/>
  <c r="B187" i="10"/>
  <c r="C187" i="10"/>
  <c r="D187" i="10"/>
  <c r="E187" i="10"/>
  <c r="B188" i="10"/>
  <c r="C188" i="10"/>
  <c r="D188" i="10"/>
  <c r="E188" i="10"/>
  <c r="B189" i="10"/>
  <c r="C189" i="10"/>
  <c r="D189" i="10"/>
  <c r="E189" i="10"/>
  <c r="B191" i="10"/>
  <c r="C191" i="10"/>
  <c r="D191" i="10"/>
  <c r="E191" i="10"/>
  <c r="B192" i="10"/>
  <c r="C192" i="10"/>
  <c r="D192" i="10"/>
  <c r="E192" i="10"/>
  <c r="B193" i="10"/>
  <c r="C193" i="10"/>
  <c r="D193" i="10"/>
  <c r="E193" i="10"/>
  <c r="B194" i="10"/>
  <c r="C194" i="10"/>
  <c r="D194" i="10"/>
  <c r="E194" i="10"/>
  <c r="B195" i="10"/>
  <c r="C195" i="10"/>
  <c r="D195" i="10"/>
  <c r="E195" i="10"/>
  <c r="B196" i="10"/>
  <c r="C196" i="10"/>
  <c r="D196" i="10"/>
  <c r="E196" i="10"/>
  <c r="B197" i="10"/>
  <c r="C197" i="10"/>
  <c r="D197" i="10"/>
  <c r="E197" i="10"/>
  <c r="B198" i="10"/>
  <c r="C198" i="10"/>
  <c r="D198" i="10"/>
  <c r="E198" i="10"/>
  <c r="B199" i="10"/>
  <c r="C199" i="10"/>
  <c r="D199" i="10"/>
  <c r="E199" i="10"/>
  <c r="B200" i="10"/>
  <c r="C200" i="10"/>
  <c r="D200" i="10"/>
  <c r="E200" i="10"/>
  <c r="B201" i="10"/>
  <c r="C201" i="10"/>
  <c r="D201" i="10"/>
  <c r="E201" i="10"/>
  <c r="B202" i="10"/>
  <c r="C202" i="10"/>
  <c r="D202" i="10"/>
  <c r="E202" i="10"/>
  <c r="B203" i="10"/>
  <c r="C203" i="10"/>
  <c r="D203" i="10"/>
  <c r="E203" i="10"/>
  <c r="B204" i="10"/>
  <c r="C204" i="10"/>
  <c r="D204" i="10"/>
  <c r="E204" i="10"/>
  <c r="B205" i="10"/>
  <c r="C205" i="10"/>
  <c r="D205" i="10"/>
  <c r="E205" i="10"/>
  <c r="B206" i="10"/>
  <c r="C206" i="10"/>
  <c r="D206" i="10"/>
  <c r="E206" i="10"/>
  <c r="B207" i="10"/>
  <c r="C207" i="10"/>
  <c r="D207" i="10"/>
  <c r="E207" i="10"/>
  <c r="B208" i="10"/>
  <c r="C208" i="10"/>
  <c r="D208" i="10"/>
  <c r="E208" i="10"/>
  <c r="B209" i="10"/>
  <c r="C209" i="10"/>
  <c r="D209" i="10"/>
  <c r="E209" i="10"/>
  <c r="B210" i="10"/>
  <c r="C210" i="10"/>
  <c r="D210" i="10"/>
  <c r="E210" i="10"/>
  <c r="B211" i="10"/>
  <c r="C211" i="10"/>
  <c r="D211" i="10"/>
  <c r="E211" i="10"/>
  <c r="B212" i="10"/>
  <c r="C212" i="10"/>
  <c r="D212" i="10"/>
  <c r="E212" i="10"/>
  <c r="B213" i="10"/>
  <c r="C213" i="10"/>
  <c r="D213" i="10"/>
  <c r="E213" i="10"/>
  <c r="B214" i="10"/>
  <c r="C214" i="10"/>
  <c r="D214" i="10"/>
  <c r="E214" i="10"/>
  <c r="B215" i="10"/>
  <c r="C215" i="10"/>
  <c r="D215" i="10"/>
  <c r="E215" i="10"/>
  <c r="B216" i="10"/>
  <c r="C216" i="10"/>
  <c r="D216" i="10"/>
  <c r="E216" i="10"/>
  <c r="B217" i="10"/>
  <c r="C217" i="10"/>
  <c r="D217" i="10"/>
  <c r="E217" i="10"/>
  <c r="B218" i="10"/>
  <c r="C218" i="10"/>
  <c r="D218" i="10"/>
  <c r="E218" i="10"/>
  <c r="B219" i="10"/>
  <c r="C219" i="10"/>
  <c r="D219" i="10"/>
  <c r="E219" i="10"/>
  <c r="B220" i="10"/>
  <c r="C220" i="10"/>
  <c r="D220" i="10"/>
  <c r="E220" i="10"/>
  <c r="B221" i="10"/>
  <c r="C221" i="10"/>
  <c r="D221" i="10"/>
  <c r="E221" i="10"/>
  <c r="B222" i="10"/>
  <c r="C222" i="10"/>
  <c r="D222" i="10"/>
  <c r="E222" i="10"/>
  <c r="B223" i="10"/>
  <c r="C223" i="10"/>
  <c r="D223" i="10"/>
  <c r="E223" i="10"/>
  <c r="B224" i="10"/>
  <c r="C224" i="10"/>
  <c r="D224" i="10"/>
  <c r="E224" i="10"/>
  <c r="B225" i="10"/>
  <c r="C225" i="10"/>
  <c r="D225" i="10"/>
  <c r="E225" i="10"/>
  <c r="B226" i="10"/>
  <c r="C226" i="10"/>
  <c r="D226" i="10"/>
  <c r="E226" i="10"/>
  <c r="B227" i="10"/>
  <c r="C227" i="10"/>
  <c r="D227" i="10"/>
  <c r="E227" i="10"/>
  <c r="B228" i="10"/>
  <c r="C228" i="10"/>
  <c r="D228" i="10"/>
  <c r="E228" i="10"/>
  <c r="B229" i="10"/>
  <c r="C229" i="10"/>
  <c r="D229" i="10"/>
  <c r="E229" i="10"/>
  <c r="B230" i="10"/>
  <c r="C230" i="10"/>
  <c r="D230" i="10"/>
  <c r="E230" i="10"/>
  <c r="B231" i="10"/>
  <c r="C231" i="10"/>
  <c r="D231" i="10"/>
  <c r="E231" i="10"/>
  <c r="B232" i="10"/>
  <c r="C232" i="10"/>
  <c r="D232" i="10"/>
  <c r="E232" i="10"/>
  <c r="B233" i="10"/>
  <c r="C233" i="10"/>
  <c r="D233" i="10"/>
  <c r="E233" i="10"/>
  <c r="B234" i="10"/>
  <c r="C234" i="10"/>
  <c r="D234" i="10"/>
  <c r="E234" i="10"/>
  <c r="B235" i="10"/>
  <c r="C235" i="10"/>
  <c r="D235" i="10"/>
  <c r="E235" i="10"/>
  <c r="B236" i="10"/>
  <c r="C236" i="10"/>
  <c r="D236" i="10"/>
  <c r="E236" i="10"/>
  <c r="B237" i="10"/>
  <c r="C237" i="10"/>
  <c r="D237" i="10"/>
  <c r="E237" i="10"/>
  <c r="B238" i="10"/>
  <c r="C238" i="10"/>
  <c r="D238" i="10"/>
  <c r="E238" i="10"/>
  <c r="B240" i="10"/>
  <c r="C240" i="10"/>
  <c r="D240" i="10"/>
  <c r="B241" i="10"/>
  <c r="C241" i="10"/>
  <c r="D241" i="10"/>
  <c r="E241" i="10"/>
  <c r="B242" i="10"/>
  <c r="C242" i="10"/>
  <c r="D242" i="10"/>
  <c r="E242" i="10"/>
  <c r="B243" i="10"/>
  <c r="D243" i="10"/>
  <c r="E243" i="10"/>
  <c r="B245" i="10"/>
  <c r="C245" i="10"/>
  <c r="D245" i="10"/>
  <c r="E245" i="10"/>
  <c r="B246" i="10"/>
  <c r="C246" i="10"/>
  <c r="D246" i="10"/>
  <c r="E246" i="10"/>
  <c r="B247" i="10"/>
  <c r="C247" i="10"/>
  <c r="D247" i="10"/>
  <c r="E247" i="10"/>
  <c r="B248" i="10"/>
  <c r="C248" i="10"/>
  <c r="D248" i="10"/>
  <c r="E248" i="10"/>
  <c r="B249" i="10"/>
  <c r="C249" i="10"/>
  <c r="D249" i="10"/>
  <c r="E249" i="10"/>
  <c r="B250" i="10"/>
  <c r="C250" i="10"/>
  <c r="D250" i="10"/>
  <c r="E250" i="10"/>
  <c r="B251" i="10"/>
  <c r="C251" i="10"/>
  <c r="D251" i="10"/>
  <c r="E251" i="10"/>
  <c r="B252" i="10"/>
  <c r="C252" i="10"/>
  <c r="D252" i="10"/>
  <c r="E252" i="10"/>
  <c r="B253" i="10"/>
  <c r="C253" i="10"/>
  <c r="D253" i="10"/>
  <c r="E253" i="10"/>
  <c r="B254" i="10"/>
  <c r="C254" i="10"/>
  <c r="D254" i="10"/>
  <c r="E254" i="10"/>
  <c r="B255" i="10"/>
  <c r="C255" i="10"/>
  <c r="D255" i="10"/>
  <c r="E255" i="10"/>
  <c r="B256" i="10"/>
  <c r="C256" i="10"/>
  <c r="D256" i="10"/>
  <c r="E256" i="10"/>
  <c r="B257" i="10"/>
  <c r="C257" i="10"/>
  <c r="D257" i="10"/>
  <c r="E257" i="10"/>
  <c r="B258" i="10"/>
  <c r="C258" i="10"/>
  <c r="D258" i="10"/>
  <c r="E258" i="10"/>
  <c r="B259" i="10"/>
  <c r="C259" i="10"/>
  <c r="D259" i="10"/>
  <c r="E259" i="10"/>
  <c r="B260" i="10"/>
  <c r="C260" i="10"/>
  <c r="D260" i="10"/>
  <c r="E260" i="10"/>
  <c r="B261" i="10"/>
  <c r="C261" i="10"/>
  <c r="D261" i="10"/>
  <c r="E261" i="10"/>
  <c r="B262" i="10"/>
  <c r="C262" i="10"/>
  <c r="D262" i="10"/>
  <c r="E262" i="10"/>
  <c r="B263" i="10"/>
  <c r="C263" i="10"/>
  <c r="D263" i="10"/>
  <c r="E263" i="10"/>
  <c r="B264" i="10"/>
  <c r="C264" i="10"/>
  <c r="D264" i="10"/>
  <c r="E264" i="10"/>
  <c r="B266" i="10"/>
  <c r="C266" i="10"/>
  <c r="D266" i="10"/>
  <c r="E266" i="10"/>
  <c r="B267" i="10"/>
  <c r="C267" i="10"/>
  <c r="D267" i="10"/>
  <c r="E267" i="10"/>
  <c r="B268" i="10"/>
  <c r="C268" i="10"/>
  <c r="D268" i="10"/>
  <c r="E268" i="10"/>
  <c r="B269" i="10"/>
  <c r="C269" i="10"/>
  <c r="D269" i="10"/>
  <c r="E269" i="10"/>
  <c r="B270" i="10"/>
  <c r="C270" i="10"/>
  <c r="D270" i="10"/>
  <c r="E270" i="10"/>
  <c r="B271" i="10"/>
  <c r="C271" i="10"/>
  <c r="D271" i="10"/>
  <c r="E271" i="10"/>
  <c r="B273" i="10"/>
  <c r="C273" i="10"/>
  <c r="D273" i="10"/>
  <c r="E273" i="10"/>
  <c r="B277" i="10"/>
  <c r="C277" i="10"/>
  <c r="D277" i="10"/>
  <c r="E277" i="10"/>
  <c r="B278" i="10"/>
  <c r="C278" i="10"/>
  <c r="D278" i="10"/>
  <c r="E278" i="10"/>
  <c r="B279" i="10"/>
  <c r="C279" i="10"/>
  <c r="D279" i="10"/>
  <c r="E279" i="10"/>
  <c r="B280" i="10"/>
  <c r="C280" i="10"/>
  <c r="D280" i="10"/>
  <c r="E280" i="10"/>
  <c r="B281" i="10"/>
  <c r="C281" i="10"/>
  <c r="D281" i="10"/>
  <c r="E281" i="10"/>
  <c r="B282" i="10"/>
  <c r="C282" i="10"/>
  <c r="D282" i="10"/>
  <c r="E282" i="10"/>
  <c r="B283" i="10"/>
  <c r="C283" i="10"/>
  <c r="D283" i="10"/>
  <c r="E283" i="10"/>
  <c r="B284" i="10"/>
  <c r="C284" i="10"/>
  <c r="D284" i="10"/>
  <c r="E284" i="10"/>
  <c r="B285" i="10"/>
  <c r="C285" i="10"/>
  <c r="D285" i="10"/>
  <c r="E285" i="10"/>
  <c r="B286" i="10"/>
  <c r="C286" i="10"/>
  <c r="D286" i="10"/>
  <c r="E286" i="10"/>
  <c r="B287" i="10"/>
  <c r="C287" i="10"/>
  <c r="D287" i="10"/>
  <c r="E287" i="10"/>
  <c r="B288" i="10"/>
  <c r="C288" i="10"/>
  <c r="D288" i="10"/>
  <c r="E288" i="10"/>
  <c r="B289" i="10"/>
  <c r="C289" i="10"/>
  <c r="D289" i="10"/>
  <c r="E289" i="10"/>
  <c r="B290" i="10"/>
  <c r="C290" i="10"/>
  <c r="D290" i="10"/>
  <c r="E290" i="10"/>
  <c r="B291" i="10"/>
  <c r="C291" i="10"/>
  <c r="D291" i="10"/>
  <c r="E291" i="10"/>
  <c r="B292" i="10"/>
  <c r="C292" i="10"/>
  <c r="D292" i="10"/>
  <c r="E292" i="10"/>
  <c r="B293" i="10"/>
  <c r="C293" i="10"/>
  <c r="D293" i="10"/>
  <c r="E293" i="10"/>
  <c r="B294" i="10"/>
  <c r="C294" i="10"/>
  <c r="D294" i="10"/>
  <c r="E294" i="10"/>
  <c r="B295" i="10"/>
  <c r="C295" i="10"/>
  <c r="D295" i="10"/>
  <c r="E295" i="10"/>
  <c r="B296" i="10"/>
  <c r="C296" i="10"/>
  <c r="D296" i="10"/>
  <c r="E296" i="10"/>
  <c r="B297" i="10"/>
  <c r="C297" i="10"/>
  <c r="D297" i="10"/>
  <c r="E297" i="10"/>
  <c r="B298" i="10"/>
  <c r="C298" i="10"/>
  <c r="D298" i="10"/>
  <c r="E298" i="10"/>
  <c r="B299" i="10"/>
  <c r="C299" i="10"/>
  <c r="D299" i="10"/>
  <c r="E299" i="10"/>
  <c r="B300" i="10"/>
  <c r="C300" i="10"/>
  <c r="D300" i="10"/>
  <c r="E300" i="10"/>
  <c r="B301" i="10"/>
  <c r="C301" i="10"/>
  <c r="D301" i="10"/>
  <c r="E301" i="10"/>
  <c r="B302" i="10"/>
  <c r="C302" i="10"/>
  <c r="D302" i="10"/>
  <c r="E302" i="10"/>
  <c r="B303" i="10"/>
  <c r="C303" i="10"/>
  <c r="D303" i="10"/>
  <c r="E303" i="10"/>
  <c r="B304" i="10"/>
  <c r="C304" i="10"/>
  <c r="D304" i="10"/>
  <c r="E304" i="10"/>
  <c r="B306" i="10"/>
  <c r="C306" i="10"/>
  <c r="D306" i="10"/>
  <c r="E306" i="10"/>
  <c r="B309" i="10"/>
  <c r="C309" i="10"/>
  <c r="D309" i="10"/>
  <c r="E309" i="10"/>
  <c r="B310" i="10"/>
  <c r="C310" i="10"/>
  <c r="D310" i="10"/>
  <c r="E310" i="10"/>
  <c r="B311" i="10"/>
  <c r="C311" i="10"/>
  <c r="D311" i="10"/>
  <c r="E311" i="10"/>
  <c r="B312" i="10"/>
  <c r="C312" i="10"/>
  <c r="D312" i="10"/>
  <c r="E312" i="10"/>
  <c r="B313" i="10"/>
  <c r="C313" i="10"/>
  <c r="D313" i="10"/>
  <c r="E313" i="10"/>
  <c r="B314" i="10"/>
  <c r="C314" i="10"/>
  <c r="D314" i="10"/>
  <c r="E314" i="10"/>
  <c r="B315" i="10"/>
  <c r="C315" i="10"/>
  <c r="D315" i="10"/>
  <c r="E315" i="10"/>
  <c r="B316" i="10"/>
  <c r="C316" i="10"/>
  <c r="D316" i="10"/>
  <c r="E316" i="10"/>
  <c r="B317" i="10"/>
  <c r="C317" i="10"/>
  <c r="D317" i="10"/>
  <c r="E317" i="10"/>
  <c r="B318" i="10"/>
  <c r="E318" i="10"/>
  <c r="B320" i="10"/>
  <c r="C320" i="10"/>
  <c r="D320" i="10"/>
  <c r="E320" i="10"/>
  <c r="B321" i="10"/>
  <c r="C321" i="10"/>
  <c r="D321" i="10"/>
  <c r="E321" i="10"/>
  <c r="B322" i="10"/>
  <c r="C322" i="10"/>
  <c r="D322" i="10"/>
  <c r="E322" i="10"/>
  <c r="B323" i="10"/>
  <c r="C323" i="10"/>
  <c r="D323" i="10"/>
  <c r="E323" i="10"/>
  <c r="B324" i="10"/>
  <c r="C324" i="10"/>
  <c r="D324" i="10"/>
  <c r="E324" i="10"/>
  <c r="B325" i="10"/>
  <c r="C325" i="10"/>
  <c r="D325" i="10"/>
  <c r="E325" i="10"/>
  <c r="B326" i="10"/>
  <c r="C326" i="10"/>
  <c r="D326" i="10"/>
  <c r="E326" i="10"/>
  <c r="B327" i="10"/>
  <c r="C327" i="10"/>
  <c r="D327" i="10"/>
  <c r="E327" i="10"/>
  <c r="B328" i="10"/>
  <c r="C328" i="10"/>
  <c r="D328" i="10"/>
  <c r="E328" i="10"/>
  <c r="B329" i="10"/>
  <c r="C329" i="10"/>
  <c r="D329" i="10"/>
  <c r="E329" i="10"/>
  <c r="B330" i="10"/>
  <c r="C330" i="10"/>
  <c r="D330" i="10"/>
  <c r="E330" i="10"/>
  <c r="B331" i="10"/>
  <c r="C331" i="10"/>
  <c r="D331" i="10"/>
  <c r="E331" i="10"/>
  <c r="B332" i="10"/>
  <c r="C332" i="10"/>
  <c r="D332" i="10"/>
  <c r="E332" i="10"/>
  <c r="B333" i="10"/>
  <c r="C333" i="10"/>
  <c r="D333" i="10"/>
  <c r="E333" i="10"/>
  <c r="B334" i="10"/>
  <c r="C334" i="10"/>
  <c r="D334" i="10"/>
  <c r="E334" i="10"/>
  <c r="B335" i="10"/>
  <c r="C335" i="10"/>
  <c r="D335" i="10"/>
  <c r="E335" i="10"/>
  <c r="B336" i="10"/>
  <c r="C336" i="10"/>
  <c r="D336" i="10"/>
  <c r="E336" i="10"/>
  <c r="B337" i="10"/>
  <c r="C337" i="10"/>
  <c r="D337" i="10"/>
  <c r="E337" i="10"/>
  <c r="B338" i="10"/>
  <c r="C338" i="10"/>
  <c r="D338" i="10"/>
  <c r="E338" i="10"/>
  <c r="B339" i="10"/>
  <c r="C339" i="10"/>
  <c r="D339" i="10"/>
  <c r="E339" i="10"/>
  <c r="B340" i="10"/>
  <c r="C340" i="10"/>
  <c r="D340" i="10"/>
  <c r="E340" i="10"/>
  <c r="B341" i="10"/>
  <c r="C341" i="10"/>
  <c r="D341" i="10"/>
  <c r="E341" i="10"/>
  <c r="B342" i="10"/>
  <c r="C342" i="10"/>
  <c r="D342" i="10"/>
  <c r="E342" i="10"/>
  <c r="B343" i="10"/>
  <c r="C343" i="10"/>
  <c r="D343" i="10"/>
  <c r="E343" i="10"/>
  <c r="B344" i="10"/>
  <c r="C344" i="10"/>
  <c r="D344" i="10"/>
  <c r="E344" i="10"/>
  <c r="B345" i="10"/>
  <c r="C345" i="10"/>
  <c r="D345" i="10"/>
  <c r="E345" i="10"/>
  <c r="B346" i="10"/>
  <c r="C346" i="10"/>
  <c r="D346" i="10"/>
  <c r="E346" i="10"/>
  <c r="B347" i="10"/>
  <c r="C347" i="10"/>
  <c r="D347" i="10"/>
  <c r="E347" i="10"/>
  <c r="B348" i="10"/>
  <c r="C348" i="10"/>
  <c r="D348" i="10"/>
  <c r="E348" i="10"/>
  <c r="B349" i="10"/>
  <c r="C349" i="10"/>
  <c r="D349" i="10"/>
  <c r="E349" i="10"/>
  <c r="B350" i="10"/>
  <c r="C350" i="10"/>
  <c r="D350" i="10"/>
  <c r="E350" i="10"/>
  <c r="B351" i="10"/>
  <c r="C351" i="10"/>
  <c r="D351" i="10"/>
  <c r="E351" i="10"/>
  <c r="B352" i="10"/>
  <c r="C352" i="10"/>
  <c r="D352" i="10"/>
  <c r="E352" i="10"/>
  <c r="B353" i="10"/>
  <c r="C353" i="10"/>
  <c r="D353" i="10"/>
  <c r="E353" i="10"/>
  <c r="B354" i="10"/>
  <c r="C354" i="10"/>
  <c r="D354" i="10"/>
  <c r="E354" i="10"/>
  <c r="B356" i="10"/>
  <c r="C356" i="10"/>
  <c r="D356" i="10"/>
  <c r="E356" i="10"/>
  <c r="B357" i="10"/>
  <c r="C357" i="10"/>
  <c r="D357" i="10"/>
  <c r="E357" i="10"/>
  <c r="B358" i="10"/>
  <c r="C358" i="10"/>
  <c r="D358" i="10"/>
  <c r="E358" i="10"/>
  <c r="B359" i="10"/>
  <c r="C359" i="10"/>
  <c r="D359" i="10"/>
  <c r="E359" i="10"/>
  <c r="B360" i="10"/>
  <c r="C360" i="10"/>
  <c r="D360" i="10"/>
  <c r="E360" i="10"/>
  <c r="B361" i="10"/>
  <c r="C361" i="10"/>
  <c r="D361" i="10"/>
  <c r="E361" i="10"/>
  <c r="B362" i="10"/>
  <c r="C362" i="10"/>
  <c r="D362" i="10"/>
  <c r="E362" i="10"/>
  <c r="B363" i="10"/>
  <c r="C363" i="10"/>
  <c r="D363" i="10"/>
  <c r="E363" i="10"/>
  <c r="B364" i="10"/>
  <c r="C364" i="10"/>
  <c r="D364" i="10"/>
  <c r="E364" i="10"/>
  <c r="B365" i="10"/>
  <c r="C365" i="10"/>
  <c r="D365" i="10"/>
  <c r="E365" i="10"/>
  <c r="B366" i="10"/>
  <c r="C366" i="10"/>
  <c r="D366" i="10"/>
  <c r="E366" i="10"/>
  <c r="B367" i="10"/>
  <c r="C367" i="10"/>
  <c r="D367" i="10"/>
  <c r="E367" i="10"/>
  <c r="B368" i="10"/>
  <c r="C368" i="10"/>
  <c r="D368" i="10"/>
  <c r="E368" i="10"/>
  <c r="B369" i="10"/>
  <c r="C369" i="10"/>
  <c r="D369" i="10"/>
  <c r="E369" i="10"/>
  <c r="B370" i="10"/>
  <c r="C370" i="10"/>
  <c r="D370" i="10"/>
  <c r="E370" i="10"/>
  <c r="B371" i="10"/>
  <c r="C371" i="10"/>
  <c r="D371" i="10"/>
  <c r="E371" i="10"/>
  <c r="B372" i="10"/>
  <c r="C372" i="10"/>
  <c r="D372" i="10"/>
  <c r="E372" i="10"/>
  <c r="B373" i="10"/>
  <c r="C373" i="10"/>
  <c r="D373" i="10"/>
  <c r="E373" i="10"/>
  <c r="B374" i="10"/>
  <c r="C374" i="10"/>
  <c r="D374" i="10"/>
  <c r="E374" i="10"/>
  <c r="B375" i="10"/>
  <c r="C375" i="10"/>
  <c r="D375" i="10"/>
  <c r="E375" i="10"/>
  <c r="B376" i="10"/>
  <c r="C376" i="10"/>
  <c r="D376" i="10"/>
  <c r="E376" i="10"/>
  <c r="B377" i="10"/>
  <c r="C377" i="10"/>
  <c r="D377" i="10"/>
  <c r="E377" i="10"/>
  <c r="B378" i="10"/>
  <c r="C378" i="10"/>
  <c r="D378" i="10"/>
  <c r="E378" i="10"/>
  <c r="B379" i="10"/>
  <c r="C379" i="10"/>
  <c r="D379" i="10"/>
  <c r="E379" i="10"/>
  <c r="B380" i="10"/>
  <c r="C380" i="10"/>
  <c r="D380" i="10"/>
  <c r="E380" i="10"/>
  <c r="B381" i="10"/>
  <c r="C381" i="10"/>
  <c r="D381" i="10"/>
  <c r="E381" i="10"/>
  <c r="B382" i="10"/>
  <c r="C382" i="10"/>
  <c r="D382" i="10"/>
  <c r="E382" i="10"/>
  <c r="B383" i="10"/>
  <c r="C383" i="10"/>
  <c r="D383" i="10"/>
  <c r="E383" i="10"/>
  <c r="B384" i="10"/>
  <c r="C384" i="10"/>
  <c r="D384" i="10"/>
  <c r="E384" i="10"/>
  <c r="B385" i="10"/>
  <c r="C385" i="10"/>
  <c r="D385" i="10"/>
  <c r="E385" i="10"/>
  <c r="B386" i="10"/>
  <c r="C386" i="10"/>
  <c r="D386" i="10"/>
  <c r="E386" i="10"/>
  <c r="B387" i="10"/>
  <c r="C387" i="10"/>
  <c r="D387" i="10"/>
  <c r="E387" i="10"/>
  <c r="B388" i="10"/>
  <c r="C388" i="10"/>
  <c r="D388" i="10"/>
  <c r="E388" i="10"/>
  <c r="A389" i="10"/>
  <c r="B389" i="10"/>
  <c r="C389" i="10"/>
  <c r="D389" i="10"/>
  <c r="E389" i="10"/>
  <c r="B2" i="10"/>
  <c r="A15" i="10"/>
  <c r="A22" i="10"/>
  <c r="A23" i="10"/>
  <c r="A25" i="10"/>
  <c r="A26" i="10"/>
  <c r="A27" i="10"/>
  <c r="A38" i="10"/>
  <c r="A42" i="10"/>
  <c r="A43" i="10"/>
  <c r="A44" i="10"/>
  <c r="A54" i="10"/>
  <c r="A61" i="10"/>
  <c r="A64" i="10"/>
  <c r="A65" i="10"/>
  <c r="A66" i="10"/>
  <c r="A67" i="10"/>
  <c r="A68" i="10"/>
  <c r="A71" i="10"/>
  <c r="A72" i="10"/>
  <c r="A78" i="10"/>
  <c r="A85" i="10"/>
  <c r="A99" i="10"/>
  <c r="A101" i="10"/>
  <c r="A108" i="10"/>
  <c r="A109" i="10"/>
  <c r="A126" i="10"/>
  <c r="A128" i="10"/>
  <c r="A152" i="10"/>
  <c r="A153" i="10"/>
  <c r="A157" i="10"/>
  <c r="A166" i="10"/>
  <c r="A202" i="10"/>
  <c r="A203" i="10"/>
  <c r="A208" i="10"/>
  <c r="A232" i="10"/>
  <c r="A235" i="10"/>
  <c r="A237" i="10"/>
  <c r="A241" i="10"/>
  <c r="A247" i="10"/>
  <c r="A248" i="10"/>
  <c r="A249" i="10"/>
  <c r="A256" i="10"/>
  <c r="A267" i="10"/>
  <c r="A268" i="10"/>
  <c r="A269" i="10"/>
  <c r="A270" i="10"/>
  <c r="A290" i="10"/>
  <c r="A291" i="10"/>
  <c r="A292" i="10"/>
  <c r="A300" i="10"/>
  <c r="A317" i="10"/>
  <c r="A326" i="10"/>
  <c r="A328" i="10"/>
  <c r="A342" i="10"/>
  <c r="A343" i="10"/>
  <c r="A344" i="10"/>
  <c r="A345" i="10"/>
  <c r="A346" i="10"/>
  <c r="A347" i="10"/>
  <c r="A348" i="10"/>
  <c r="A349" i="10"/>
  <c r="A359" i="10"/>
  <c r="A360" i="10"/>
  <c r="A367" i="10"/>
  <c r="A368" i="10"/>
  <c r="A369" i="10"/>
  <c r="A370" i="10"/>
  <c r="A371" i="10"/>
  <c r="A378" i="10"/>
  <c r="A381" i="10"/>
  <c r="A383" i="10"/>
  <c r="A4" i="10"/>
  <c r="E2" i="10"/>
  <c r="D2" i="10"/>
  <c r="C2" i="10"/>
  <c r="O337" i="8"/>
  <c r="I337" i="10" s="1"/>
  <c r="O266" i="8"/>
  <c r="I266" i="10" s="1"/>
  <c r="O234" i="8"/>
  <c r="I234" i="10" s="1"/>
  <c r="O293" i="8"/>
  <c r="I293" i="10" s="1"/>
  <c r="O290" i="8"/>
  <c r="I290" i="10" s="1"/>
  <c r="O291" i="8"/>
  <c r="I291" i="10" s="1"/>
  <c r="O152" i="8"/>
  <c r="I152" i="10" s="1"/>
  <c r="O153" i="8"/>
  <c r="I153" i="10" s="1"/>
  <c r="O328" i="8"/>
  <c r="I328" i="10" s="1"/>
  <c r="O360" i="8"/>
  <c r="I360" i="10" s="1"/>
  <c r="R145" i="8"/>
  <c r="R146" i="8" s="1"/>
  <c r="O121" i="8"/>
  <c r="I121" i="10" s="1"/>
  <c r="O336" i="8"/>
  <c r="I336" i="10" s="1"/>
  <c r="O213" i="8"/>
  <c r="I213" i="10" s="1"/>
  <c r="O211" i="8"/>
  <c r="I211" i="10" s="1"/>
  <c r="O228" i="8"/>
  <c r="I228" i="10" s="1"/>
  <c r="O332" i="8"/>
  <c r="I332" i="10" s="1"/>
  <c r="O333" i="8"/>
  <c r="I333" i="10" s="1"/>
  <c r="O343" i="8"/>
  <c r="I343" i="10" s="1"/>
  <c r="O349" i="8"/>
  <c r="I349" i="10" s="1"/>
  <c r="O350" i="8"/>
  <c r="I350" i="10" s="1"/>
  <c r="O351" i="8"/>
  <c r="I351" i="10" s="1"/>
  <c r="O270" i="8"/>
  <c r="I270" i="10" s="1"/>
  <c r="O169" i="8"/>
  <c r="I169" i="10" s="1"/>
  <c r="O342" i="8"/>
  <c r="I342" i="10" s="1"/>
  <c r="O344" i="8"/>
  <c r="I344" i="10" s="1"/>
  <c r="O345" i="8"/>
  <c r="I345" i="10" s="1"/>
  <c r="O346" i="8"/>
  <c r="I346" i="10" s="1"/>
  <c r="O347" i="8"/>
  <c r="I347" i="10" s="1"/>
  <c r="O348" i="8"/>
  <c r="I348" i="10" s="1"/>
  <c r="O155" i="8"/>
  <c r="I155" i="10" s="1"/>
  <c r="O341" i="8"/>
  <c r="I341" i="10" s="1"/>
  <c r="O173" i="8"/>
  <c r="I173" i="10" s="1"/>
  <c r="O299" i="8"/>
  <c r="I299" i="10" s="1"/>
  <c r="O278" i="8"/>
  <c r="I278" i="10" s="1"/>
  <c r="O231" i="8"/>
  <c r="I231" i="10" s="1"/>
  <c r="O262" i="8"/>
  <c r="I262" i="10" s="1"/>
  <c r="O24" i="8"/>
  <c r="I24" i="10" s="1"/>
  <c r="O185" i="8"/>
  <c r="I185" i="10" s="1"/>
  <c r="O243" i="8"/>
  <c r="I243" i="10" s="1"/>
  <c r="R369" i="8"/>
  <c r="B4" i="10"/>
  <c r="C4" i="10"/>
  <c r="D4" i="10"/>
  <c r="E4" i="10"/>
  <c r="B5" i="10"/>
  <c r="C5" i="10"/>
  <c r="D5" i="10"/>
  <c r="E5" i="10"/>
  <c r="B6" i="10"/>
  <c r="C6" i="10"/>
  <c r="D6" i="10"/>
  <c r="E6" i="10"/>
  <c r="B7" i="10"/>
  <c r="C7" i="10"/>
  <c r="D7" i="10"/>
  <c r="E7" i="10"/>
  <c r="B8" i="10"/>
  <c r="C8" i="10"/>
  <c r="D8" i="10"/>
  <c r="E8" i="10"/>
  <c r="B10" i="10"/>
  <c r="C10" i="10"/>
  <c r="D10" i="10"/>
  <c r="E10" i="10"/>
  <c r="B11" i="10"/>
  <c r="C11" i="10"/>
  <c r="D11" i="10"/>
  <c r="E11" i="10"/>
  <c r="B12" i="10"/>
  <c r="C12" i="10"/>
  <c r="D12" i="10"/>
  <c r="E12" i="10"/>
  <c r="B13" i="10"/>
  <c r="C13" i="10"/>
  <c r="D13" i="10"/>
  <c r="E13" i="10"/>
  <c r="B14" i="10"/>
  <c r="C14" i="10"/>
  <c r="D14" i="10"/>
  <c r="E14" i="10"/>
  <c r="O151" i="8"/>
  <c r="I151" i="10" s="1"/>
  <c r="O126" i="8"/>
  <c r="I126" i="10" s="1"/>
  <c r="O128" i="8"/>
  <c r="I128" i="10" s="1"/>
  <c r="O125" i="8"/>
  <c r="I125" i="10" s="1"/>
  <c r="V15" i="12"/>
  <c r="V16" i="12"/>
  <c r="V17" i="12" s="1"/>
  <c r="O137" i="8" l="1"/>
  <c r="I137" i="10" s="1"/>
  <c r="O35" i="8"/>
  <c r="I35" i="10" s="1"/>
  <c r="O190" i="8"/>
  <c r="I190" i="10" s="1"/>
  <c r="O21" i="8"/>
  <c r="I21" i="10" s="1"/>
  <c r="O274" i="8"/>
  <c r="I274" i="10" s="1"/>
  <c r="O112" i="8"/>
  <c r="I112" i="10" s="1"/>
  <c r="O183" i="8"/>
  <c r="I183" i="10" s="1"/>
  <c r="O355" i="8"/>
  <c r="I355" i="10" s="1"/>
  <c r="O140" i="8"/>
  <c r="I140" i="10" s="1"/>
  <c r="O305" i="8"/>
  <c r="I305" i="10" s="1"/>
  <c r="O307" i="8"/>
  <c r="I307" i="10" s="1"/>
  <c r="O308" i="8"/>
  <c r="I308" i="10" s="1"/>
  <c r="O244" i="8"/>
  <c r="I244" i="10" s="1"/>
  <c r="O2" i="8"/>
  <c r="I2" i="10" s="1"/>
  <c r="O331" i="8"/>
  <c r="I331" i="10" s="1"/>
  <c r="O180" i="8"/>
  <c r="I180" i="10" s="1"/>
  <c r="A3" i="8"/>
  <c r="A13" i="8" s="1"/>
  <c r="O229" i="8"/>
  <c r="I229" i="10" s="1"/>
  <c r="O339" i="8"/>
  <c r="I339" i="10" s="1"/>
  <c r="O361" i="8"/>
  <c r="I361" i="10" s="1"/>
  <c r="O329" i="8"/>
  <c r="I329" i="10" s="1"/>
  <c r="O292" i="8"/>
  <c r="I292" i="10" s="1"/>
  <c r="O93" i="8"/>
  <c r="I93" i="10" s="1"/>
  <c r="O97" i="8"/>
  <c r="I97" i="10" s="1"/>
  <c r="O139" i="8"/>
  <c r="I139" i="10" s="1"/>
  <c r="O241" i="8"/>
  <c r="I241" i="10" s="1"/>
  <c r="O174" i="8"/>
  <c r="I174" i="10" s="1"/>
  <c r="O340" i="8"/>
  <c r="I340" i="10" s="1"/>
  <c r="O300" i="8"/>
  <c r="I300" i="10" s="1"/>
  <c r="O338" i="8"/>
  <c r="I338" i="10" s="1"/>
  <c r="O297" i="8"/>
  <c r="I297" i="10" s="1"/>
  <c r="O104" i="8"/>
  <c r="I104" i="10" s="1"/>
  <c r="O237" i="8"/>
  <c r="I237" i="10" s="1"/>
  <c r="O209" i="8"/>
  <c r="I209" i="10" s="1"/>
  <c r="O114" i="8"/>
  <c r="I114" i="10" s="1"/>
  <c r="O210" i="8"/>
  <c r="I210" i="10" s="1"/>
  <c r="O123" i="8"/>
  <c r="I123" i="10" s="1"/>
  <c r="O277" i="8"/>
  <c r="I277" i="10" s="1"/>
  <c r="O275" i="8" l="1"/>
  <c r="I275" i="10" s="1"/>
  <c r="O96" i="8"/>
  <c r="I96" i="10" s="1"/>
  <c r="O34" i="8"/>
  <c r="I34" i="10" s="1"/>
  <c r="O20" i="8"/>
  <c r="I20" i="10" s="1"/>
  <c r="O28" i="8"/>
  <c r="I28" i="10" s="1"/>
  <c r="O276" i="8"/>
  <c r="I276" i="10" s="1"/>
  <c r="O142" i="8"/>
  <c r="I142" i="10" s="1"/>
  <c r="O160" i="8"/>
  <c r="I160" i="10" s="1"/>
  <c r="O304" i="8"/>
  <c r="I304" i="10" s="1"/>
  <c r="A3" i="10"/>
  <c r="O132" i="8"/>
  <c r="I132" i="10" s="1"/>
  <c r="O198" i="8"/>
  <c r="I198" i="10" s="1"/>
  <c r="O196" i="8"/>
  <c r="I196" i="10" s="1"/>
  <c r="O181" i="8"/>
  <c r="I181" i="10" s="1"/>
  <c r="O182" i="8"/>
  <c r="I182" i="10" s="1"/>
  <c r="O224" i="8"/>
  <c r="I224" i="10" s="1"/>
  <c r="O287" i="8"/>
  <c r="I287" i="10" s="1"/>
  <c r="O179" i="8"/>
  <c r="I179" i="10" s="1"/>
  <c r="O162" i="8"/>
  <c r="I162" i="10" s="1"/>
  <c r="O72" i="8"/>
  <c r="I72" i="10" s="1"/>
  <c r="O102" i="8"/>
  <c r="I102" i="10" s="1"/>
  <c r="O154" i="8"/>
  <c r="I154" i="10" s="1"/>
  <c r="O314" i="8"/>
  <c r="I314" i="10" s="1"/>
  <c r="O147" i="8"/>
  <c r="I147" i="10" s="1"/>
  <c r="O66" i="8"/>
  <c r="I66" i="10" s="1"/>
  <c r="O257" i="8"/>
  <c r="I257" i="10" s="1"/>
  <c r="O54" i="8"/>
  <c r="I54" i="10" s="1"/>
  <c r="O320" i="8"/>
  <c r="I320" i="10" s="1"/>
  <c r="O239" i="8"/>
  <c r="I239" i="10" s="1"/>
  <c r="O238" i="8"/>
  <c r="I238" i="10" s="1"/>
  <c r="O55" i="8"/>
  <c r="I55" i="10" s="1"/>
  <c r="O172" i="8"/>
  <c r="I172" i="10" s="1"/>
  <c r="O315" i="8"/>
  <c r="I315" i="10" s="1"/>
  <c r="O57" i="8"/>
  <c r="I57" i="10" s="1"/>
  <c r="O58" i="8"/>
  <c r="I58" i="10" s="1"/>
  <c r="O120" i="8"/>
  <c r="I120" i="10" s="1"/>
  <c r="O122" i="8"/>
  <c r="I122" i="10" s="1"/>
  <c r="O46" i="8"/>
  <c r="I46" i="10" s="1"/>
  <c r="O49" i="8"/>
  <c r="I49" i="10" s="1"/>
  <c r="O64" i="8"/>
  <c r="I64" i="10" s="1"/>
  <c r="O367" i="8"/>
  <c r="I367" i="10" s="1"/>
  <c r="O71" i="8"/>
  <c r="I71" i="10" s="1"/>
  <c r="O316" i="8"/>
  <c r="I316" i="10" s="1"/>
  <c r="O250" i="8"/>
  <c r="I250" i="10" s="1"/>
  <c r="O127" i="8"/>
  <c r="I127" i="10" s="1"/>
  <c r="O245" i="8"/>
  <c r="I245" i="10" s="1"/>
  <c r="O222" i="8"/>
  <c r="I222" i="10" s="1"/>
  <c r="O269" i="8"/>
  <c r="I269" i="10" s="1"/>
  <c r="O312" i="8"/>
  <c r="I312" i="10" s="1"/>
  <c r="O323" i="8"/>
  <c r="I323" i="10" s="1"/>
  <c r="O19" i="8"/>
  <c r="I19" i="10" s="1"/>
  <c r="O235" i="8"/>
  <c r="I235" i="10" s="1"/>
  <c r="O90" i="8"/>
  <c r="I90" i="10" s="1"/>
  <c r="O227" i="8"/>
  <c r="I227" i="10" s="1"/>
  <c r="O248" i="8"/>
  <c r="I248" i="10" s="1"/>
  <c r="O186" i="8"/>
  <c r="I186" i="10" s="1"/>
  <c r="O283" i="8"/>
  <c r="I283" i="10" s="1"/>
  <c r="O279" i="8"/>
  <c r="I279" i="10" s="1"/>
  <c r="O124" i="8"/>
  <c r="I124" i="10" s="1"/>
  <c r="O201" i="8"/>
  <c r="I201" i="10" s="1"/>
  <c r="O202" i="8"/>
  <c r="I202" i="10" s="1"/>
  <c r="O42" i="8"/>
  <c r="I42" i="10" s="1"/>
  <c r="O365" i="8"/>
  <c r="I365" i="10" s="1"/>
  <c r="O119" i="8"/>
  <c r="I119" i="10" s="1"/>
  <c r="O165" i="8"/>
  <c r="I165" i="10" s="1"/>
  <c r="O166" i="8"/>
  <c r="I166" i="10" s="1"/>
  <c r="O164" i="8"/>
  <c r="I164" i="10" s="1"/>
  <c r="A6" i="10" l="1"/>
  <c r="A10" i="10"/>
  <c r="O62" i="8"/>
  <c r="I62" i="10" s="1"/>
  <c r="A29" i="8" l="1"/>
  <c r="A9" i="10"/>
  <c r="O236" i="8"/>
  <c r="I236" i="10" s="1"/>
  <c r="O194" i="8"/>
  <c r="I194" i="10" s="1"/>
  <c r="A388" i="8"/>
  <c r="A388" i="10" s="1"/>
  <c r="A40" i="8" l="1"/>
  <c r="A86" i="8"/>
  <c r="K3" i="10"/>
  <c r="A12" i="10" l="1"/>
  <c r="O322" i="8"/>
  <c r="I322" i="10" s="1"/>
  <c r="O167" i="8"/>
  <c r="I167" i="10" s="1"/>
  <c r="O280" i="8"/>
  <c r="I280" i="10" s="1"/>
  <c r="O149" i="8"/>
  <c r="I149" i="10" s="1"/>
  <c r="A13" i="10" l="1"/>
  <c r="A18" i="10"/>
  <c r="O56" i="8" l="1"/>
  <c r="I56" i="10" s="1"/>
  <c r="A55" i="8" l="1"/>
  <c r="A16" i="10"/>
  <c r="A21" i="10"/>
  <c r="A28" i="10" l="1"/>
  <c r="A32" i="10"/>
  <c r="A33" i="10"/>
  <c r="A29" i="10"/>
  <c r="G2" i="9"/>
  <c r="A90" i="8" l="1"/>
  <c r="A90" i="10" s="1"/>
  <c r="A24" i="10"/>
  <c r="A102" i="8" l="1"/>
  <c r="A34" i="10"/>
  <c r="A35" i="10" l="1"/>
  <c r="A36" i="10"/>
  <c r="A46" i="10"/>
  <c r="O48" i="8"/>
  <c r="I48" i="10" s="1"/>
  <c r="A37" i="10" l="1"/>
  <c r="N108" i="12"/>
  <c r="A209" i="8" l="1"/>
  <c r="A40" i="10"/>
  <c r="A45" i="10"/>
  <c r="A134" i="8" l="1"/>
  <c r="A135" i="8" s="1"/>
  <c r="A52" i="10"/>
  <c r="A49" i="10" l="1"/>
  <c r="A51" i="10"/>
  <c r="A55" i="10" l="1"/>
  <c r="A172" i="8" l="1"/>
  <c r="A100" i="10" l="1"/>
  <c r="A98" i="10"/>
  <c r="A58" i="10" l="1"/>
  <c r="A62" i="10"/>
  <c r="A193" i="8" l="1"/>
  <c r="A307" i="8"/>
  <c r="B3" i="10"/>
  <c r="A196" i="8" l="1"/>
  <c r="A310" i="8"/>
  <c r="A69" i="10"/>
  <c r="O302" i="8"/>
  <c r="I302" i="10" s="1"/>
  <c r="A107" i="10"/>
  <c r="A79" i="10" l="1"/>
  <c r="A206" i="8" l="1"/>
  <c r="A254" i="8"/>
  <c r="A320" i="8"/>
  <c r="A74" i="10"/>
  <c r="A75" i="10"/>
  <c r="A73" i="10"/>
  <c r="A81" i="10"/>
  <c r="C3" i="10"/>
  <c r="D3" i="10"/>
  <c r="E3" i="10"/>
  <c r="A251" i="8" l="1"/>
  <c r="A76" i="10"/>
  <c r="O303" i="8"/>
  <c r="I303" i="10" s="1"/>
  <c r="O39" i="8"/>
  <c r="I39" i="10" s="1"/>
  <c r="O330" i="8"/>
  <c r="I330" i="10" s="1"/>
  <c r="O18" i="8"/>
  <c r="I18" i="10" s="1"/>
  <c r="O271" i="8"/>
  <c r="I271" i="10" s="1"/>
  <c r="A77" i="10" l="1"/>
  <c r="A87" i="10"/>
  <c r="O12" i="8"/>
  <c r="I12" i="10" s="1"/>
  <c r="A80" i="10" l="1"/>
  <c r="A82" i="10"/>
  <c r="A84" i="10"/>
  <c r="A95" i="10"/>
  <c r="O191" i="8"/>
  <c r="I191" i="10" s="1"/>
  <c r="O178" i="8"/>
  <c r="I178" i="10" s="1"/>
  <c r="A311" i="8" l="1"/>
  <c r="A83" i="10"/>
  <c r="A94" i="10"/>
  <c r="A96" i="10"/>
  <c r="O60" i="8"/>
  <c r="I60" i="10" s="1"/>
  <c r="A294" i="8" l="1"/>
  <c r="A296" i="8"/>
  <c r="A86" i="10"/>
  <c r="A97" i="10"/>
  <c r="O69" i="8"/>
  <c r="I69" i="10" s="1"/>
  <c r="O116" i="8"/>
  <c r="I116" i="10" s="1"/>
  <c r="O259" i="8"/>
  <c r="I259" i="10" s="1"/>
  <c r="O158" i="8"/>
  <c r="I158" i="10" s="1"/>
  <c r="O129" i="8"/>
  <c r="I129" i="10" s="1"/>
  <c r="A298" i="8" l="1"/>
  <c r="A102" i="10"/>
  <c r="O362" i="8"/>
  <c r="I362" i="10" s="1"/>
  <c r="O226" i="8"/>
  <c r="I226" i="10" s="1"/>
  <c r="A313" i="8" l="1"/>
  <c r="A105" i="10"/>
  <c r="O281" i="8"/>
  <c r="I281" i="10" s="1"/>
  <c r="O141" i="8"/>
  <c r="I141" i="10" s="1"/>
  <c r="O358" i="8"/>
  <c r="I358" i="10" s="1"/>
  <c r="O131" i="8"/>
  <c r="I131" i="10" s="1"/>
  <c r="O59" i="8"/>
  <c r="I59" i="10" s="1"/>
  <c r="O286" i="8"/>
  <c r="I286" i="10" s="1"/>
  <c r="A295" i="8" l="1"/>
  <c r="A104" i="10"/>
  <c r="A112" i="10"/>
  <c r="A118" i="10"/>
  <c r="O372" i="8"/>
  <c r="I372" i="10" s="1"/>
  <c r="O118" i="8"/>
  <c r="I118" i="10" s="1"/>
  <c r="O310" i="8"/>
  <c r="I310" i="10" s="1"/>
  <c r="O63" i="8"/>
  <c r="I63" i="10" s="1"/>
  <c r="O170" i="8"/>
  <c r="I170" i="10" s="1"/>
  <c r="O364" i="8"/>
  <c r="I364" i="10" s="1"/>
  <c r="O386" i="8"/>
  <c r="I386" i="10" s="1"/>
  <c r="O214" i="8"/>
  <c r="I214" i="10" s="1"/>
  <c r="O17" i="8"/>
  <c r="I17" i="10" s="1"/>
  <c r="O103" i="8"/>
  <c r="I103" i="10" s="1"/>
  <c r="O255" i="8"/>
  <c r="I255" i="10" s="1"/>
  <c r="O354" i="8"/>
  <c r="I354" i="10" s="1"/>
  <c r="A106" i="10" l="1"/>
  <c r="A117" i="10"/>
  <c r="O88" i="8"/>
  <c r="I88" i="10" s="1"/>
  <c r="O177" i="8"/>
  <c r="I177" i="10" s="1"/>
  <c r="O205" i="8"/>
  <c r="I205" i="10" s="1"/>
  <c r="O13" i="8"/>
  <c r="I13" i="10" s="1"/>
  <c r="O374" i="8"/>
  <c r="I374" i="10" s="1"/>
  <c r="O45" i="8"/>
  <c r="I45" i="10" s="1"/>
  <c r="O252" i="8"/>
  <c r="I252" i="10" s="1"/>
  <c r="O377" i="8"/>
  <c r="I377" i="10" s="1"/>
  <c r="O219" i="8"/>
  <c r="I219" i="10" s="1"/>
  <c r="O184" i="8"/>
  <c r="I184" i="10" s="1"/>
  <c r="O384" i="8"/>
  <c r="I384" i="10" s="1"/>
  <c r="A314" i="8" l="1"/>
  <c r="A316" i="8" s="1"/>
  <c r="A119" i="10"/>
  <c r="O195" i="8"/>
  <c r="I195" i="10" s="1"/>
  <c r="A113" i="10" l="1"/>
  <c r="O4" i="8"/>
  <c r="I4" i="10" s="1"/>
  <c r="O301" i="8"/>
  <c r="I301" i="10" s="1"/>
  <c r="O204" i="8"/>
  <c r="I204" i="10" s="1"/>
  <c r="O230" i="8"/>
  <c r="I230" i="10" s="1"/>
  <c r="O47" i="8"/>
  <c r="I47" i="10" s="1"/>
  <c r="O268" i="8"/>
  <c r="I268" i="10" s="1"/>
  <c r="O313" i="8"/>
  <c r="I313" i="10" s="1"/>
  <c r="O65" i="8"/>
  <c r="I65" i="10" s="1"/>
  <c r="O289" i="8"/>
  <c r="I289" i="10" s="1"/>
  <c r="O133" i="8"/>
  <c r="I133" i="10" s="1"/>
  <c r="O168" i="8"/>
  <c r="I168" i="10" s="1"/>
  <c r="O220" i="8"/>
  <c r="I220" i="10" s="1"/>
  <c r="O156" i="8"/>
  <c r="I156" i="10" s="1"/>
  <c r="A122" i="10" l="1"/>
  <c r="A131" i="10"/>
  <c r="I10" i="10"/>
  <c r="O40" i="8"/>
  <c r="I40" i="10" s="1"/>
  <c r="O75" i="8"/>
  <c r="I75" i="10" s="1"/>
  <c r="O87" i="8"/>
  <c r="I87" i="10" s="1"/>
  <c r="O106" i="8"/>
  <c r="I106" i="10" s="1"/>
  <c r="O175" i="8"/>
  <c r="I175" i="10" s="1"/>
  <c r="O216" i="8"/>
  <c r="I216" i="10" s="1"/>
  <c r="O324" i="8"/>
  <c r="I324" i="10" s="1"/>
  <c r="O371" i="8"/>
  <c r="I371" i="10" s="1"/>
  <c r="O383" i="8"/>
  <c r="I383" i="10" s="1"/>
  <c r="O7" i="8"/>
  <c r="I7" i="10" s="1"/>
  <c r="O5" i="8"/>
  <c r="I5" i="10" s="1"/>
  <c r="O16" i="8"/>
  <c r="I16" i="10" s="1"/>
  <c r="O80" i="8"/>
  <c r="I80" i="10" s="1"/>
  <c r="O91" i="8"/>
  <c r="I91" i="10" s="1"/>
  <c r="O111" i="8"/>
  <c r="I111" i="10" s="1"/>
  <c r="O206" i="8"/>
  <c r="I206" i="10" s="1"/>
  <c r="O221" i="8"/>
  <c r="I221" i="10" s="1"/>
  <c r="O267" i="8"/>
  <c r="I267" i="10" s="1"/>
  <c r="O376" i="8"/>
  <c r="I376" i="10" s="1"/>
  <c r="O381" i="8"/>
  <c r="I381" i="10" s="1"/>
  <c r="O380" i="8"/>
  <c r="I380" i="10" s="1"/>
  <c r="O385" i="8"/>
  <c r="I385" i="10" s="1"/>
  <c r="O73" i="8"/>
  <c r="I73" i="10" s="1"/>
  <c r="O85" i="8"/>
  <c r="I85" i="10" s="1"/>
  <c r="O193" i="8"/>
  <c r="I193" i="10" s="1"/>
  <c r="O256" i="8"/>
  <c r="I256" i="10" s="1"/>
  <c r="O44" i="8"/>
  <c r="I44" i="10" s="1"/>
  <c r="O78" i="8"/>
  <c r="I78" i="10" s="1"/>
  <c r="O94" i="8"/>
  <c r="I94" i="10" s="1"/>
  <c r="O109" i="8"/>
  <c r="I109" i="10" s="1"/>
  <c r="O138" i="8"/>
  <c r="I138" i="10" s="1"/>
  <c r="O203" i="8"/>
  <c r="I203" i="10" s="1"/>
  <c r="O246" i="8"/>
  <c r="I246" i="10" s="1"/>
  <c r="O263" i="8"/>
  <c r="I263" i="10" s="1"/>
  <c r="O306" i="8"/>
  <c r="I306" i="10" s="1"/>
  <c r="O327" i="8"/>
  <c r="I327" i="10" s="1"/>
  <c r="O92" i="8"/>
  <c r="I92" i="10" s="1"/>
  <c r="O6" i="8"/>
  <c r="I6" i="10" s="1"/>
  <c r="O373" i="8"/>
  <c r="I373" i="10" s="1"/>
  <c r="O83" i="8"/>
  <c r="I83" i="10" s="1"/>
  <c r="O100" i="8"/>
  <c r="I100" i="10" s="1"/>
  <c r="O254" i="8"/>
  <c r="I254" i="10" s="1"/>
  <c r="O296" i="8"/>
  <c r="I296" i="10" s="1"/>
  <c r="O317" i="8"/>
  <c r="I317" i="10" s="1"/>
  <c r="O366" i="8"/>
  <c r="I366" i="10" s="1"/>
  <c r="O379" i="8"/>
  <c r="I379" i="10" s="1"/>
  <c r="O363" i="8"/>
  <c r="I363" i="10" s="1"/>
  <c r="O318" i="8"/>
  <c r="I318" i="10" s="1"/>
  <c r="O357" i="8"/>
  <c r="I357" i="10" s="1"/>
  <c r="I11" i="10"/>
  <c r="O76" i="8"/>
  <c r="I76" i="10" s="1"/>
  <c r="O107" i="8"/>
  <c r="I107" i="10" s="1"/>
  <c r="O176" i="8"/>
  <c r="I176" i="10" s="1"/>
  <c r="O217" i="8"/>
  <c r="I217" i="10" s="1"/>
  <c r="O260" i="8"/>
  <c r="I260" i="10" s="1"/>
  <c r="O284" i="8"/>
  <c r="I284" i="10" s="1"/>
  <c r="O356" i="8"/>
  <c r="I356" i="10" s="1"/>
  <c r="O207" i="8"/>
  <c r="I207" i="10" s="1"/>
  <c r="O294" i="8"/>
  <c r="I294" i="10" s="1"/>
  <c r="O334" i="8"/>
  <c r="I334" i="10" s="1"/>
  <c r="O382" i="8"/>
  <c r="I382" i="10" s="1"/>
  <c r="O368" i="8"/>
  <c r="I368" i="10" s="1"/>
  <c r="O67" i="8"/>
  <c r="I67" i="10" s="1"/>
  <c r="O81" i="8"/>
  <c r="I81" i="10" s="1"/>
  <c r="O146" i="8"/>
  <c r="I146" i="10" s="1"/>
  <c r="O188" i="8"/>
  <c r="I188" i="10" s="1"/>
  <c r="O223" i="8"/>
  <c r="I223" i="10" s="1"/>
  <c r="I8" i="10"/>
  <c r="O74" i="8"/>
  <c r="I74" i="10" s="1"/>
  <c r="O86" i="8"/>
  <c r="I86" i="10" s="1"/>
  <c r="O130" i="8"/>
  <c r="I130" i="10" s="1"/>
  <c r="O233" i="8"/>
  <c r="I233" i="10" s="1"/>
  <c r="O258" i="8"/>
  <c r="I258" i="10" s="1"/>
  <c r="O353" i="8"/>
  <c r="I353" i="10" s="1"/>
  <c r="O370" i="8"/>
  <c r="I370" i="10" s="1"/>
  <c r="O79" i="8"/>
  <c r="I79" i="10" s="1"/>
  <c r="O95" i="8"/>
  <c r="I95" i="10" s="1"/>
  <c r="O249" i="8"/>
  <c r="I249" i="10" s="1"/>
  <c r="O309" i="8"/>
  <c r="I309" i="10" s="1"/>
  <c r="O359" i="8"/>
  <c r="I359" i="10" s="1"/>
  <c r="O375" i="8"/>
  <c r="I375" i="10" s="1"/>
  <c r="O387" i="8"/>
  <c r="I387" i="10" s="1"/>
  <c r="O321" i="8"/>
  <c r="I321" i="10" s="1"/>
  <c r="O53" i="8"/>
  <c r="I53" i="10" s="1"/>
  <c r="O84" i="8"/>
  <c r="I84" i="10" s="1"/>
  <c r="O101" i="8"/>
  <c r="I101" i="10" s="1"/>
  <c r="O192" i="8"/>
  <c r="I192" i="10" s="1"/>
  <c r="O212" i="8"/>
  <c r="I212" i="10" s="1"/>
  <c r="O298" i="8"/>
  <c r="I298" i="10" s="1"/>
  <c r="O43" i="8"/>
  <c r="I43" i="10" s="1"/>
  <c r="O77" i="8"/>
  <c r="I77" i="10" s="1"/>
  <c r="O89" i="8"/>
  <c r="I89" i="10" s="1"/>
  <c r="O108" i="8"/>
  <c r="I108" i="10" s="1"/>
  <c r="O136" i="8"/>
  <c r="I136" i="10" s="1"/>
  <c r="O159" i="8"/>
  <c r="I159" i="10" s="1"/>
  <c r="O218" i="8"/>
  <c r="I218" i="10" s="1"/>
  <c r="O261" i="8"/>
  <c r="I261" i="10" s="1"/>
  <c r="O326" i="8"/>
  <c r="I326" i="10" s="1"/>
  <c r="O68" i="8"/>
  <c r="I68" i="10" s="1"/>
  <c r="O82" i="8"/>
  <c r="I82" i="10" s="1"/>
  <c r="O99" i="8"/>
  <c r="I99" i="10" s="1"/>
  <c r="O148" i="8"/>
  <c r="I148" i="10" s="1"/>
  <c r="O189" i="8"/>
  <c r="I189" i="10" s="1"/>
  <c r="O208" i="8"/>
  <c r="I208" i="10" s="1"/>
  <c r="O225" i="8"/>
  <c r="I225" i="10" s="1"/>
  <c r="O253" i="8"/>
  <c r="I253" i="10" s="1"/>
  <c r="O295" i="8"/>
  <c r="I295" i="10" s="1"/>
  <c r="O335" i="8"/>
  <c r="I335" i="10" s="1"/>
  <c r="O378" i="8"/>
  <c r="I378" i="10" s="1"/>
  <c r="O352" i="8"/>
  <c r="I352" i="10" s="1"/>
  <c r="O369" i="8"/>
  <c r="I369" i="10" s="1"/>
  <c r="O3" i="8"/>
  <c r="I3" i="10" s="1"/>
  <c r="O145" i="8"/>
  <c r="I145" i="10" s="1"/>
  <c r="O187" i="8"/>
  <c r="I187" i="10" s="1"/>
  <c r="O150" i="8"/>
  <c r="I150" i="10" s="1"/>
  <c r="O163" i="8"/>
  <c r="I163" i="10" s="1"/>
  <c r="O197" i="8"/>
  <c r="I197" i="10" s="1"/>
  <c r="O41" i="8"/>
  <c r="I41" i="10" s="1"/>
  <c r="O14" i="8"/>
  <c r="I14" i="10" s="1"/>
  <c r="O171" i="8"/>
  <c r="I171" i="10" s="1"/>
  <c r="O199" i="8"/>
  <c r="I199" i="10" s="1"/>
  <c r="O50" i="8"/>
  <c r="I50" i="10" s="1"/>
  <c r="O70" i="8"/>
  <c r="I70" i="10" s="1"/>
  <c r="O110" i="8"/>
  <c r="I110" i="10" s="1"/>
  <c r="O51" i="8"/>
  <c r="I51" i="10" s="1"/>
  <c r="O115" i="8"/>
  <c r="I115" i="10" s="1"/>
  <c r="O113" i="8"/>
  <c r="I113" i="10" s="1"/>
  <c r="O200" i="8"/>
  <c r="I200" i="10" s="1"/>
  <c r="O232" i="8"/>
  <c r="I232" i="10" s="1"/>
  <c r="O288" i="8"/>
  <c r="I288" i="10" s="1"/>
  <c r="O105" i="8"/>
  <c r="I105" i="10" s="1"/>
  <c r="O325" i="8"/>
  <c r="I325" i="10" s="1"/>
  <c r="O282" i="8"/>
  <c r="I282" i="10" s="1"/>
  <c r="O285" i="8"/>
  <c r="I285" i="10" s="1"/>
  <c r="O242" i="8"/>
  <c r="I242" i="10" s="1"/>
  <c r="O264" i="8"/>
  <c r="I264" i="10" s="1"/>
  <c r="O311" i="8"/>
  <c r="I311" i="10" s="1"/>
  <c r="O251" i="8"/>
  <c r="I251" i="10" s="1"/>
  <c r="A380" i="8" l="1"/>
  <c r="A123" i="10"/>
  <c r="A151" i="10"/>
  <c r="A121" i="10" l="1"/>
  <c r="A124" i="10"/>
  <c r="A125" i="10" l="1"/>
  <c r="A130" i="10"/>
  <c r="A144" i="10" l="1"/>
  <c r="A139" i="10" l="1"/>
  <c r="A138" i="10"/>
  <c r="A134" i="10" l="1"/>
  <c r="A135" i="10"/>
  <c r="A137" i="10"/>
  <c r="A140" i="10"/>
  <c r="A161" i="10"/>
  <c r="A143" i="10" l="1"/>
  <c r="A196" i="10"/>
  <c r="A162" i="10" l="1"/>
  <c r="A147" i="10" l="1"/>
  <c r="A156" i="10"/>
  <c r="A148" i="10" l="1"/>
  <c r="A160" i="10"/>
  <c r="A154" i="10" l="1"/>
  <c r="A164" i="10" l="1"/>
  <c r="A159" i="10" l="1"/>
  <c r="A165" i="10"/>
  <c r="A167" i="10" l="1"/>
  <c r="A169" i="10"/>
  <c r="A224" i="10" l="1"/>
  <c r="A174" i="10" l="1"/>
  <c r="A177" i="10"/>
  <c r="A172" i="10" l="1"/>
  <c r="A190" i="10" l="1"/>
  <c r="A192" i="10" l="1"/>
  <c r="A193" i="10"/>
  <c r="A332" i="10"/>
  <c r="A244" i="10" l="1"/>
  <c r="A211" i="10" l="1"/>
  <c r="A207" i="10" l="1"/>
  <c r="A205" i="10" l="1"/>
  <c r="A216" i="10"/>
  <c r="A220" i="10"/>
  <c r="A204" i="10" l="1"/>
  <c r="A215" i="10"/>
  <c r="A209" i="10" l="1"/>
  <c r="A206" i="10"/>
  <c r="A212" i="10"/>
  <c r="A213" i="10"/>
  <c r="A258" i="10"/>
  <c r="A218" i="10" l="1"/>
  <c r="A222" i="10"/>
  <c r="A217" i="10" l="1"/>
  <c r="A221" i="10" l="1"/>
  <c r="A233" i="10"/>
  <c r="A243" i="10" l="1"/>
  <c r="A240" i="10" l="1"/>
  <c r="A336" i="10"/>
  <c r="A238" i="10" l="1"/>
  <c r="A230" i="10" l="1"/>
  <c r="A246" i="10"/>
  <c r="A245" i="10" l="1"/>
  <c r="A251" i="10" l="1"/>
  <c r="A265" i="10"/>
  <c r="A306" i="10"/>
  <c r="A305" i="10"/>
  <c r="A353" i="10"/>
  <c r="A254" i="10" l="1"/>
  <c r="A255" i="10"/>
  <c r="A266" i="10"/>
  <c r="A278" i="10"/>
  <c r="A380" i="10"/>
  <c r="A274" i="10" l="1"/>
  <c r="A308" i="10"/>
  <c r="A307" i="10"/>
  <c r="A280" i="10" l="1"/>
  <c r="A283" i="10"/>
  <c r="A261" i="10" l="1"/>
  <c r="A273" i="10"/>
  <c r="A275" i="10" l="1"/>
  <c r="A379" i="10"/>
  <c r="A271" i="10" l="1"/>
  <c r="A276" i="10"/>
  <c r="A272" i="10" l="1"/>
  <c r="A281" i="10"/>
  <c r="A282" i="10"/>
  <c r="A285" i="10" l="1"/>
  <c r="A288" i="10" l="1"/>
  <c r="A293" i="10"/>
  <c r="A295" i="10" l="1"/>
  <c r="A296" i="10"/>
  <c r="A297" i="10" l="1"/>
  <c r="A298" i="10"/>
  <c r="A294" i="10"/>
  <c r="A299" i="10" l="1"/>
  <c r="A310" i="10" l="1"/>
  <c r="A313" i="10"/>
  <c r="A314" i="10"/>
  <c r="A311" i="10" l="1"/>
  <c r="A312" i="10"/>
  <c r="A322" i="10"/>
  <c r="A315" i="10" l="1"/>
  <c r="A320" i="10" l="1"/>
  <c r="A316" i="10"/>
  <c r="A321" i="10" l="1"/>
  <c r="A329" i="10"/>
  <c r="A330" i="10"/>
  <c r="A324" i="10"/>
  <c r="A350" i="10" l="1"/>
  <c r="A327" i="10" l="1"/>
  <c r="A355" i="10"/>
  <c r="A339" i="10" l="1"/>
  <c r="A357" i="10"/>
  <c r="A338" i="10" l="1"/>
  <c r="A335" i="10"/>
  <c r="A354" i="10"/>
  <c r="A340" i="10" l="1"/>
  <c r="A356" i="10"/>
  <c r="A364" i="10"/>
  <c r="A366" i="10"/>
  <c r="A341" i="10" l="1"/>
  <c r="A363" i="10"/>
  <c r="A365" i="10"/>
  <c r="A373" i="10" l="1"/>
  <c r="A361" i="10" l="1"/>
  <c r="A376" i="10" l="1"/>
  <c r="A377" i="10" l="1"/>
  <c r="A382" i="10"/>
  <c r="A387" i="10" l="1"/>
  <c r="A385" i="10" l="1"/>
  <c r="A2" i="8" l="1"/>
  <c r="A2" i="10" s="1"/>
  <c r="A5" i="8"/>
  <c r="A5" i="10" l="1"/>
  <c r="A11" i="8"/>
  <c r="A11" i="10" s="1"/>
  <c r="A17" i="8"/>
  <c r="A19" i="8" s="1"/>
  <c r="A19" i="10" l="1"/>
  <c r="A14" i="8"/>
  <c r="A14" i="10"/>
  <c r="A20" i="8"/>
  <c r="A17" i="10"/>
  <c r="A39" i="8"/>
  <c r="A20" i="10" l="1"/>
  <c r="A41" i="8"/>
  <c r="A39" i="10"/>
  <c r="A47" i="8" l="1"/>
  <c r="A41" i="10"/>
  <c r="A47" i="10" l="1"/>
  <c r="A48" i="8"/>
  <c r="A48" i="10" l="1"/>
  <c r="A50" i="8"/>
  <c r="A53" i="8" l="1"/>
  <c r="A50" i="10"/>
  <c r="A56" i="8"/>
  <c r="A56" i="10" s="1"/>
  <c r="A57" i="8" l="1"/>
  <c r="A53" i="10"/>
  <c r="A57" i="10" l="1"/>
  <c r="A59" i="8"/>
  <c r="A59" i="10" l="1"/>
  <c r="A60" i="8"/>
  <c r="A60" i="10" l="1"/>
  <c r="A63" i="8"/>
  <c r="A63" i="10" l="1"/>
  <c r="A70" i="8"/>
  <c r="A70" i="10" l="1"/>
  <c r="A88" i="8"/>
  <c r="A103" i="8" l="1"/>
  <c r="A88" i="10"/>
  <c r="A103" i="10" l="1"/>
  <c r="A110" i="8"/>
  <c r="A111" i="8" s="1"/>
  <c r="A111" i="10" s="1"/>
  <c r="A110" i="10" l="1"/>
  <c r="A114" i="8"/>
  <c r="A115" i="8" l="1"/>
  <c r="A114" i="10"/>
  <c r="A116" i="8" l="1"/>
  <c r="A115" i="10"/>
  <c r="A116" i="10" l="1"/>
  <c r="A120" i="8"/>
  <c r="A127" i="8" l="1"/>
  <c r="A120" i="10"/>
  <c r="A129" i="8" l="1"/>
  <c r="A127" i="10"/>
  <c r="A132" i="8" l="1"/>
  <c r="A129" i="10"/>
  <c r="A133" i="8" l="1"/>
  <c r="A132" i="10"/>
  <c r="A133" i="10" l="1"/>
  <c r="A142" i="8"/>
  <c r="A145" i="8" l="1"/>
  <c r="A142" i="10"/>
  <c r="A145" i="10" l="1"/>
  <c r="A146" i="8"/>
  <c r="A149" i="8" l="1"/>
  <c r="A146" i="10"/>
  <c r="A150" i="8" l="1"/>
  <c r="A149" i="10"/>
  <c r="A155" i="8" l="1"/>
  <c r="A150" i="10"/>
  <c r="A158" i="8" l="1"/>
  <c r="A155" i="10"/>
  <c r="A163" i="8" l="1"/>
  <c r="A158" i="10"/>
  <c r="A163" i="10" l="1"/>
  <c r="A168" i="8"/>
  <c r="A170" i="8" s="1"/>
  <c r="A170" i="10" s="1"/>
  <c r="A171" i="8" l="1"/>
  <c r="A168" i="10"/>
  <c r="A171" i="10" l="1"/>
  <c r="A178" i="8"/>
  <c r="A179" i="8" l="1"/>
  <c r="A178" i="10"/>
  <c r="A179" i="10" l="1"/>
  <c r="A180" i="8"/>
  <c r="A184" i="8" s="1"/>
  <c r="A184" i="10" s="1"/>
  <c r="A180" i="10" l="1"/>
  <c r="A185" i="8"/>
  <c r="A185" i="10" l="1"/>
  <c r="A187" i="8"/>
  <c r="A191" i="8" l="1"/>
  <c r="A194" i="8" s="1"/>
  <c r="A194" i="10" s="1"/>
  <c r="A187" i="10"/>
  <c r="A191" i="10" l="1"/>
  <c r="A195" i="8"/>
  <c r="A195" i="10" l="1"/>
  <c r="A197" i="8"/>
  <c r="A201" i="8" l="1"/>
  <c r="A197" i="10"/>
  <c r="A198" i="8"/>
  <c r="A199" i="8" s="1"/>
  <c r="A199" i="10" s="1"/>
  <c r="A200" i="8" l="1"/>
  <c r="A200" i="10" s="1"/>
  <c r="A198" i="10"/>
  <c r="A201" i="10"/>
  <c r="A210" i="8" l="1"/>
  <c r="A210" i="10" s="1"/>
  <c r="A214" i="8" l="1"/>
  <c r="A214" i="10" s="1"/>
  <c r="A219" i="8" l="1"/>
  <c r="A219" i="10" s="1"/>
  <c r="A223" i="8"/>
  <c r="A225" i="8" s="1"/>
  <c r="A225" i="10" s="1"/>
  <c r="A223" i="10" l="1"/>
  <c r="A226" i="8"/>
  <c r="A227" i="8" l="1"/>
  <c r="A226" i="10"/>
  <c r="A228" i="8" l="1"/>
  <c r="A227" i="10"/>
  <c r="A228" i="10" l="1"/>
  <c r="A229" i="8"/>
  <c r="A231" i="8" l="1"/>
  <c r="A229" i="10"/>
  <c r="A231" i="10" l="1"/>
  <c r="A234" i="8"/>
  <c r="A234" i="10" l="1"/>
  <c r="A236" i="8"/>
  <c r="A236" i="10" l="1"/>
  <c r="A239" i="8"/>
  <c r="A239" i="10" l="1"/>
  <c r="A242" i="8"/>
  <c r="A250" i="8" l="1"/>
  <c r="A242" i="10"/>
  <c r="A250" i="10" l="1"/>
  <c r="A252" i="8"/>
  <c r="A253" i="8" l="1"/>
  <c r="A252" i="10"/>
  <c r="A253" i="10" l="1"/>
  <c r="A257" i="8"/>
  <c r="A257" i="10" l="1"/>
  <c r="A259" i="8"/>
  <c r="A260" i="8" l="1"/>
  <c r="A262" i="8" s="1"/>
  <c r="A262" i="10" s="1"/>
  <c r="A259" i="10"/>
  <c r="A263" i="8" l="1"/>
  <c r="A260" i="10"/>
  <c r="A264" i="8" l="1"/>
  <c r="A263" i="10"/>
  <c r="A279" i="8" l="1"/>
  <c r="A264" i="10"/>
  <c r="A284" i="8" l="1"/>
  <c r="A279" i="10"/>
  <c r="A286" i="8" l="1"/>
  <c r="A287" i="8" s="1"/>
  <c r="A287" i="10" s="1"/>
  <c r="A284" i="10"/>
  <c r="A289" i="8" l="1"/>
  <c r="A286" i="10"/>
  <c r="A289" i="10" l="1"/>
  <c r="A301" i="8"/>
  <c r="A302" i="8" l="1"/>
  <c r="A302" i="10" s="1"/>
  <c r="A301" i="10"/>
  <c r="A304" i="8"/>
  <c r="A303" i="8" l="1"/>
  <c r="A303" i="10" s="1"/>
  <c r="A309" i="8"/>
  <c r="A304" i="10"/>
  <c r="A318" i="8" l="1"/>
  <c r="A318" i="10" s="1"/>
  <c r="A319" i="8"/>
  <c r="A309" i="10"/>
  <c r="A319" i="10" l="1"/>
  <c r="A323" i="8"/>
  <c r="A323" i="10" l="1"/>
  <c r="A325" i="8"/>
  <c r="A333" i="8"/>
  <c r="A331" i="8" l="1"/>
  <c r="A331" i="10" s="1"/>
  <c r="A325" i="10"/>
  <c r="A334" i="8"/>
  <c r="A333" i="10"/>
  <c r="A337" i="8" l="1"/>
  <c r="A351" i="8" s="1"/>
  <c r="A351" i="10" s="1"/>
  <c r="A334" i="10"/>
  <c r="A337" i="10" l="1"/>
  <c r="A352" i="8"/>
  <c r="A352" i="10" l="1"/>
  <c r="A358" i="8"/>
  <c r="A358" i="10" s="1"/>
  <c r="A362" i="8" l="1"/>
  <c r="A372" i="8" l="1"/>
  <c r="A362" i="10"/>
  <c r="A374" i="8" l="1"/>
  <c r="A372" i="10"/>
  <c r="A375" i="8" l="1"/>
  <c r="A374" i="10"/>
  <c r="A375" i="10" l="1"/>
  <c r="A384" i="8"/>
  <c r="A386" i="8" l="1"/>
  <c r="A386" i="10" s="1"/>
  <c r="A384" i="10"/>
  <c r="B11" i="7" l="1"/>
  <c r="I13" i="7"/>
  <c r="F14" i="7"/>
  <c r="D11" i="7"/>
  <c r="D13" i="7"/>
  <c r="I12" i="7"/>
  <c r="F11" i="7"/>
  <c r="G11" i="7"/>
  <c r="C12" i="7"/>
  <c r="C13" i="7"/>
  <c r="B12" i="7"/>
  <c r="D14" i="7"/>
  <c r="I11" i="7"/>
  <c r="F13" i="7"/>
  <c r="E12" i="7"/>
  <c r="C14" i="7"/>
  <c r="G12" i="7"/>
  <c r="C11" i="7"/>
  <c r="H11" i="7"/>
  <c r="D12" i="7"/>
  <c r="F12" i="7"/>
  <c r="G14" i="7"/>
  <c r="E11" i="7"/>
  <c r="I14" i="7"/>
  <c r="B13" i="7"/>
  <c r="H15" i="7"/>
  <c r="C15" i="7"/>
  <c r="E13" i="7"/>
  <c r="H14" i="7"/>
  <c r="E14" i="7"/>
  <c r="H12" i="7"/>
  <c r="H13" i="7"/>
  <c r="G13" i="7"/>
  <c r="E15" i="7"/>
  <c r="I15" i="7"/>
  <c r="G15" i="7"/>
  <c r="B16" i="7"/>
  <c r="G16" i="7"/>
  <c r="C16" i="7"/>
  <c r="D17" i="7"/>
  <c r="B15" i="7"/>
  <c r="D15" i="7"/>
  <c r="E18" i="7"/>
  <c r="B14" i="7"/>
  <c r="D18" i="7"/>
  <c r="F15" i="7"/>
  <c r="H16" i="7"/>
  <c r="G17" i="7"/>
  <c r="B18" i="7"/>
  <c r="I17" i="7"/>
  <c r="E17" i="7"/>
  <c r="F16" i="7"/>
  <c r="E16" i="7"/>
  <c r="H18" i="7"/>
  <c r="H17" i="7"/>
  <c r="D16" i="7"/>
  <c r="C17" i="7"/>
  <c r="I16" i="7"/>
  <c r="F18" i="7"/>
  <c r="D19" i="7"/>
  <c r="G18" i="7"/>
  <c r="I21" i="7"/>
  <c r="G19" i="7"/>
  <c r="I18" i="7"/>
  <c r="F17" i="7"/>
  <c r="B17" i="7"/>
  <c r="C18" i="7"/>
  <c r="C19" i="7"/>
  <c r="E19" i="7"/>
  <c r="I19" i="7"/>
  <c r="B39" i="7"/>
  <c r="D98" i="7"/>
  <c r="D83" i="7"/>
  <c r="G67" i="7"/>
  <c r="G109" i="7"/>
  <c r="D58" i="7"/>
  <c r="G102" i="7"/>
  <c r="B55" i="7"/>
  <c r="G25" i="7"/>
  <c r="F78" i="7"/>
  <c r="G110" i="7"/>
  <c r="D131" i="7"/>
  <c r="G97" i="7"/>
  <c r="E62" i="7"/>
  <c r="H23" i="7"/>
  <c r="B111" i="7"/>
  <c r="B87" i="7"/>
  <c r="B90" i="7"/>
  <c r="G82" i="7"/>
  <c r="G20" i="7"/>
  <c r="G93" i="7"/>
  <c r="B78" i="7"/>
  <c r="D118" i="7"/>
  <c r="E72" i="7"/>
  <c r="E119" i="7"/>
  <c r="B29" i="7"/>
  <c r="F118" i="7"/>
  <c r="G99" i="7"/>
  <c r="H35" i="7"/>
  <c r="C109" i="7"/>
  <c r="C52" i="7"/>
  <c r="D76" i="7"/>
  <c r="I104" i="7"/>
  <c r="E20" i="7"/>
  <c r="I113" i="7"/>
  <c r="E43" i="7"/>
  <c r="F103" i="7"/>
  <c r="D108" i="7"/>
  <c r="F106" i="7"/>
  <c r="D87" i="7"/>
  <c r="F102" i="7"/>
  <c r="B63" i="7"/>
  <c r="H22" i="7"/>
  <c r="D125" i="7"/>
  <c r="G104" i="7"/>
  <c r="C98" i="7"/>
  <c r="H78" i="7"/>
  <c r="H119" i="7"/>
  <c r="C111" i="7"/>
  <c r="G52" i="7"/>
  <c r="F56" i="7"/>
  <c r="I84" i="7"/>
  <c r="B116" i="7"/>
  <c r="H115" i="7"/>
  <c r="I69" i="7"/>
  <c r="F81" i="7"/>
  <c r="H31" i="7"/>
  <c r="D61" i="7"/>
  <c r="F93" i="7"/>
  <c r="D33" i="7"/>
  <c r="D95" i="7"/>
  <c r="G62" i="7"/>
  <c r="G100" i="7"/>
  <c r="E132" i="7"/>
  <c r="E111" i="7"/>
  <c r="F134" i="7"/>
  <c r="D115" i="7"/>
  <c r="E85" i="7"/>
  <c r="B134" i="7"/>
  <c r="H68" i="7"/>
  <c r="F131" i="7"/>
  <c r="E91" i="7"/>
  <c r="C31" i="7"/>
  <c r="D62" i="7"/>
  <c r="H73" i="7"/>
  <c r="I90" i="7"/>
  <c r="H24" i="7"/>
  <c r="I80" i="7"/>
  <c r="C131" i="7"/>
  <c r="B95" i="7"/>
  <c r="B50" i="7"/>
  <c r="I58" i="7"/>
  <c r="I121" i="7"/>
  <c r="I88" i="7"/>
  <c r="H106" i="7"/>
  <c r="C90" i="7"/>
  <c r="C59" i="7"/>
  <c r="H94" i="7"/>
  <c r="D107" i="7"/>
  <c r="I52" i="7"/>
  <c r="G65" i="7"/>
  <c r="G126" i="7"/>
  <c r="B88" i="7"/>
  <c r="H85" i="7"/>
  <c r="D45" i="7"/>
  <c r="E56" i="7"/>
  <c r="H32" i="7"/>
  <c r="F77" i="7"/>
  <c r="E33" i="7"/>
  <c r="D89" i="7"/>
  <c r="I82" i="7"/>
  <c r="G29" i="7"/>
  <c r="G57" i="7"/>
  <c r="E83" i="7"/>
  <c r="F55" i="7"/>
  <c r="B59" i="7"/>
  <c r="C26" i="7"/>
  <c r="B114" i="7"/>
  <c r="F29" i="7"/>
  <c r="C103" i="7"/>
  <c r="F127" i="7"/>
  <c r="I28" i="7"/>
  <c r="D109" i="7"/>
  <c r="I66" i="7"/>
  <c r="D88" i="7"/>
  <c r="D113" i="7"/>
  <c r="H33" i="7"/>
  <c r="D31" i="7"/>
  <c r="I94" i="7"/>
  <c r="B138" i="7"/>
  <c r="H45" i="7"/>
  <c r="G35" i="7"/>
  <c r="F90" i="7"/>
  <c r="E29" i="7"/>
  <c r="F40" i="7"/>
  <c r="E53" i="7"/>
  <c r="C66" i="7"/>
  <c r="I103" i="7"/>
  <c r="G98" i="7"/>
  <c r="C65" i="7"/>
  <c r="H116" i="7"/>
  <c r="B25" i="7"/>
  <c r="C38" i="7"/>
  <c r="E115" i="7"/>
  <c r="C72" i="7"/>
  <c r="I128" i="7"/>
  <c r="H107" i="7"/>
  <c r="I59" i="7"/>
  <c r="G138" i="7"/>
  <c r="I75" i="7"/>
  <c r="F59" i="7"/>
  <c r="H38" i="7"/>
  <c r="H67" i="7"/>
  <c r="E50" i="7"/>
  <c r="G111" i="7"/>
  <c r="H51" i="7"/>
  <c r="B64" i="7"/>
  <c r="C112" i="7"/>
  <c r="D60" i="7"/>
  <c r="G27" i="7"/>
  <c r="H74" i="7"/>
  <c r="C94" i="7"/>
  <c r="D20" i="7"/>
  <c r="F49" i="7"/>
  <c r="G24" i="7"/>
  <c r="I119" i="7"/>
  <c r="D121" i="7"/>
  <c r="B127" i="7"/>
  <c r="G84" i="7"/>
  <c r="D105" i="7"/>
  <c r="F19" i="7"/>
  <c r="C53" i="7"/>
  <c r="F39" i="7"/>
  <c r="E104" i="7"/>
  <c r="B23" i="7"/>
  <c r="E125" i="7"/>
  <c r="E46" i="7"/>
  <c r="B41" i="7"/>
  <c r="F116" i="7"/>
  <c r="H25" i="7"/>
  <c r="B58" i="7"/>
  <c r="G37" i="7"/>
  <c r="H81" i="7"/>
  <c r="F123" i="7"/>
  <c r="H64" i="7"/>
  <c r="F31" i="7"/>
  <c r="D117" i="7"/>
  <c r="C137" i="7"/>
  <c r="H134" i="7"/>
  <c r="G71" i="7"/>
  <c r="F61" i="7"/>
  <c r="C20" i="7"/>
  <c r="B79" i="7"/>
  <c r="H63" i="7"/>
  <c r="F86" i="7"/>
  <c r="H96" i="7"/>
  <c r="B22" i="7"/>
  <c r="B43" i="7"/>
  <c r="I45" i="7"/>
  <c r="F44" i="7"/>
  <c r="H42" i="7"/>
  <c r="F50" i="7"/>
  <c r="E122" i="7"/>
  <c r="G137" i="7"/>
  <c r="B53" i="7"/>
  <c r="I68" i="7"/>
  <c r="F115" i="7"/>
  <c r="H36" i="7"/>
  <c r="F89" i="7"/>
  <c r="C70" i="7"/>
  <c r="C44" i="7"/>
  <c r="C47" i="7"/>
  <c r="I71" i="7"/>
  <c r="F95" i="7"/>
  <c r="I102" i="7"/>
  <c r="F72" i="7"/>
  <c r="I87" i="7"/>
  <c r="G72" i="7"/>
  <c r="C78" i="7"/>
  <c r="E130" i="7"/>
  <c r="E21" i="7"/>
  <c r="E45" i="7"/>
  <c r="B94" i="7"/>
  <c r="D99" i="7"/>
  <c r="I65" i="7"/>
  <c r="B89" i="7"/>
  <c r="H54" i="7"/>
  <c r="C115" i="7"/>
  <c r="B38" i="7"/>
  <c r="D135" i="7"/>
  <c r="F70" i="7"/>
  <c r="H39" i="7"/>
  <c r="E49" i="7"/>
  <c r="H121" i="7"/>
  <c r="C24" i="7"/>
  <c r="F51" i="7"/>
  <c r="B107" i="7"/>
  <c r="E24" i="7"/>
  <c r="H123" i="7"/>
  <c r="G124" i="7"/>
  <c r="F97" i="7"/>
  <c r="D130" i="7"/>
  <c r="G45" i="7"/>
  <c r="I89" i="7"/>
  <c r="E37" i="7"/>
  <c r="B19" i="7"/>
  <c r="E36" i="7"/>
  <c r="C91" i="7"/>
  <c r="E87" i="7"/>
  <c r="I134" i="7"/>
  <c r="D139" i="7"/>
  <c r="G90" i="7"/>
  <c r="E75" i="7"/>
  <c r="E123" i="7"/>
  <c r="I96" i="7"/>
  <c r="C75" i="7"/>
  <c r="F65" i="7"/>
  <c r="E118" i="7"/>
  <c r="G127" i="7"/>
  <c r="C74" i="7"/>
  <c r="E66" i="7"/>
  <c r="D32" i="7"/>
  <c r="D129" i="7"/>
  <c r="C68" i="7"/>
  <c r="C105" i="7"/>
  <c r="H27" i="7"/>
  <c r="B24" i="7"/>
  <c r="F54" i="7"/>
  <c r="B109" i="7"/>
  <c r="H93" i="7"/>
  <c r="F20" i="7"/>
  <c r="G44" i="7"/>
  <c r="E116" i="7"/>
  <c r="F43" i="7"/>
  <c r="C83" i="7"/>
  <c r="D65" i="7"/>
  <c r="E26" i="7"/>
  <c r="E109" i="7"/>
  <c r="I30" i="7"/>
  <c r="I78" i="7"/>
  <c r="B124" i="7"/>
  <c r="B71" i="7"/>
  <c r="G53" i="7"/>
  <c r="G66" i="7"/>
  <c r="E25" i="7"/>
  <c r="E129" i="7"/>
  <c r="H41" i="7"/>
  <c r="B54" i="7"/>
  <c r="G88" i="7"/>
  <c r="F62" i="7"/>
  <c r="I114" i="7"/>
  <c r="C121" i="7"/>
  <c r="I83" i="7"/>
  <c r="B102" i="7"/>
  <c r="H60" i="7"/>
  <c r="D72" i="7"/>
  <c r="C97" i="7"/>
  <c r="C102" i="7"/>
  <c r="B93" i="7"/>
  <c r="G36" i="7"/>
  <c r="F128" i="7"/>
  <c r="G91" i="7"/>
  <c r="H84" i="7"/>
  <c r="G101" i="7"/>
  <c r="B137" i="7"/>
  <c r="G23" i="7"/>
  <c r="G121" i="7"/>
  <c r="G105" i="7"/>
  <c r="B72" i="7"/>
  <c r="C27" i="7"/>
  <c r="H90" i="7"/>
  <c r="G133" i="7"/>
  <c r="F107" i="7"/>
  <c r="B104" i="7"/>
  <c r="C122" i="7"/>
  <c r="F24" i="7"/>
  <c r="B99" i="7"/>
  <c r="F37" i="7"/>
  <c r="F26" i="7"/>
  <c r="G123" i="7"/>
  <c r="B129" i="7"/>
  <c r="C33" i="7"/>
  <c r="E79" i="7"/>
  <c r="C79" i="7"/>
  <c r="D51" i="7"/>
  <c r="I117" i="7"/>
  <c r="E139" i="7"/>
  <c r="B130" i="7"/>
  <c r="D136" i="7"/>
  <c r="D133" i="7"/>
  <c r="E54" i="7"/>
  <c r="C69" i="7"/>
  <c r="B101" i="7"/>
  <c r="C119" i="7"/>
  <c r="I42" i="7"/>
  <c r="C104" i="7"/>
  <c r="E137" i="7"/>
  <c r="D22" i="7"/>
  <c r="C114" i="7"/>
  <c r="I61" i="7"/>
  <c r="I92" i="7"/>
  <c r="I81" i="7"/>
  <c r="F136" i="7"/>
  <c r="E30" i="7"/>
  <c r="H56" i="7"/>
  <c r="B113" i="7"/>
  <c r="B126" i="7"/>
  <c r="C54" i="7"/>
  <c r="H52" i="7"/>
  <c r="H19" i="7"/>
  <c r="G30" i="7"/>
  <c r="G43" i="7"/>
  <c r="E86" i="7"/>
  <c r="F67" i="7"/>
  <c r="I110" i="7"/>
  <c r="D111" i="7"/>
  <c r="G32" i="7"/>
  <c r="B75" i="7"/>
  <c r="B37" i="7"/>
  <c r="B74" i="7"/>
  <c r="D41" i="7"/>
  <c r="I51" i="7"/>
  <c r="D114" i="7"/>
  <c r="D27" i="7"/>
  <c r="C50" i="7"/>
  <c r="H98" i="7"/>
  <c r="H135" i="7"/>
  <c r="H111" i="7"/>
  <c r="G34" i="7"/>
  <c r="B62" i="7"/>
  <c r="C84" i="7"/>
  <c r="C133" i="7"/>
  <c r="D124" i="7"/>
  <c r="I55" i="7"/>
  <c r="H71" i="7"/>
  <c r="H102" i="7"/>
  <c r="F88" i="7"/>
  <c r="B83" i="7"/>
  <c r="H139" i="7"/>
  <c r="E108" i="7"/>
  <c r="C37" i="7"/>
  <c r="E34" i="7"/>
  <c r="G64" i="7"/>
  <c r="B108" i="7"/>
  <c r="C89" i="7"/>
  <c r="C55" i="7"/>
  <c r="C67" i="7"/>
  <c r="B69" i="7"/>
  <c r="D79" i="7"/>
  <c r="B34" i="7"/>
  <c r="B128" i="7"/>
  <c r="F48" i="7"/>
  <c r="I76" i="7"/>
  <c r="E23" i="7"/>
  <c r="C96" i="7"/>
  <c r="H34" i="7"/>
  <c r="B67" i="7"/>
  <c r="B106" i="7"/>
  <c r="H55" i="7"/>
  <c r="D103" i="7"/>
  <c r="F32" i="7"/>
  <c r="C61" i="7"/>
  <c r="C139" i="7"/>
  <c r="C118" i="7"/>
  <c r="G131" i="7"/>
  <c r="B73" i="7"/>
  <c r="E135" i="7"/>
  <c r="C81" i="7"/>
  <c r="H126" i="7"/>
  <c r="G135" i="7"/>
  <c r="H105" i="7"/>
  <c r="B57" i="7"/>
  <c r="C127" i="7"/>
  <c r="I127" i="7"/>
  <c r="C42" i="7"/>
  <c r="I111" i="7"/>
  <c r="E134" i="7"/>
  <c r="B56" i="7"/>
  <c r="C23" i="7"/>
  <c r="F94" i="7"/>
  <c r="D66" i="7"/>
  <c r="G78" i="7"/>
  <c r="C107" i="7"/>
  <c r="F41" i="7"/>
  <c r="I118" i="7"/>
  <c r="H100" i="7"/>
  <c r="F82" i="7"/>
  <c r="F35" i="7"/>
  <c r="E101" i="7"/>
  <c r="H30" i="7"/>
  <c r="B82" i="7"/>
  <c r="B81" i="7"/>
  <c r="C135" i="7"/>
  <c r="H122" i="7"/>
  <c r="C45" i="7"/>
  <c r="I124" i="7"/>
  <c r="H110" i="7"/>
  <c r="G96" i="7"/>
  <c r="B21" i="7"/>
  <c r="D21" i="7"/>
  <c r="G46" i="7"/>
  <c r="H129" i="7"/>
  <c r="H99" i="7"/>
  <c r="B46" i="7"/>
  <c r="C60" i="7"/>
  <c r="I91" i="7"/>
  <c r="C43" i="7"/>
  <c r="B66" i="7"/>
  <c r="I57" i="7"/>
  <c r="C36" i="7"/>
  <c r="I132" i="7"/>
  <c r="E81" i="7"/>
  <c r="H117" i="7"/>
  <c r="D50" i="7"/>
  <c r="D122" i="7"/>
  <c r="C73" i="7"/>
  <c r="I20" i="7"/>
  <c r="C125" i="7"/>
  <c r="C117" i="7"/>
  <c r="F73" i="7"/>
  <c r="E70" i="7"/>
  <c r="E64" i="7"/>
  <c r="G132" i="7"/>
  <c r="G38" i="7"/>
  <c r="E74" i="7"/>
  <c r="F113" i="7"/>
  <c r="I136" i="7"/>
  <c r="D119" i="7"/>
  <c r="D74" i="7"/>
  <c r="I122" i="7"/>
  <c r="C95" i="7"/>
  <c r="C76" i="7"/>
  <c r="C108" i="7"/>
  <c r="C34" i="7"/>
  <c r="H112" i="7"/>
  <c r="C39" i="7"/>
  <c r="G61" i="7"/>
  <c r="F139" i="7"/>
  <c r="F38" i="7"/>
  <c r="E117" i="7"/>
  <c r="H26" i="7"/>
  <c r="E95" i="7"/>
  <c r="G95" i="7"/>
  <c r="I22" i="7"/>
  <c r="D37" i="7"/>
  <c r="F100" i="7"/>
  <c r="C92" i="7"/>
  <c r="F64" i="7"/>
  <c r="H97" i="7"/>
  <c r="I39" i="7"/>
  <c r="F114" i="7"/>
  <c r="C46" i="7"/>
  <c r="G92" i="7"/>
  <c r="D53" i="7"/>
  <c r="I79" i="7"/>
  <c r="I24" i="7"/>
  <c r="C49" i="7"/>
  <c r="H83" i="7"/>
  <c r="E48" i="7"/>
  <c r="E52" i="7"/>
  <c r="F71" i="7"/>
  <c r="F33" i="7"/>
  <c r="B77" i="7"/>
  <c r="D78" i="7"/>
  <c r="D63" i="7"/>
  <c r="G113" i="7"/>
  <c r="F58" i="7"/>
  <c r="D126" i="7"/>
  <c r="H95" i="7"/>
  <c r="D86" i="7"/>
  <c r="I62" i="7"/>
  <c r="H28" i="7"/>
  <c r="F110" i="7"/>
  <c r="B132" i="7"/>
  <c r="I74" i="7"/>
  <c r="F105" i="7"/>
  <c r="I26" i="7"/>
  <c r="D104" i="7"/>
  <c r="F129" i="7"/>
  <c r="H62" i="7"/>
  <c r="I99" i="7"/>
  <c r="H40" i="7"/>
  <c r="F74" i="7"/>
  <c r="I29" i="7"/>
  <c r="C136" i="7"/>
  <c r="D101" i="7"/>
  <c r="B33" i="7"/>
  <c r="D75" i="7"/>
  <c r="E59" i="7"/>
  <c r="G116" i="7"/>
  <c r="C30" i="7"/>
  <c r="D82" i="7"/>
  <c r="C57" i="7"/>
  <c r="D92" i="7"/>
  <c r="E93" i="7"/>
  <c r="I46" i="7"/>
  <c r="E102" i="7"/>
  <c r="G47" i="7"/>
  <c r="E42" i="7"/>
  <c r="D59" i="7"/>
  <c r="E65" i="7"/>
  <c r="G59" i="7"/>
  <c r="C99" i="7"/>
  <c r="E136" i="7"/>
  <c r="D47" i="7"/>
  <c r="H37" i="7"/>
  <c r="H89" i="7"/>
  <c r="H113" i="7"/>
  <c r="E97" i="7"/>
  <c r="B112" i="7"/>
  <c r="F85" i="7"/>
  <c r="H118" i="7"/>
  <c r="C110" i="7"/>
  <c r="D57" i="7"/>
  <c r="D93" i="7"/>
  <c r="B80" i="7"/>
  <c r="G87" i="7"/>
  <c r="G76" i="7"/>
  <c r="I125" i="7"/>
  <c r="D94" i="7"/>
  <c r="G128" i="7"/>
  <c r="C88" i="7"/>
  <c r="H120" i="7"/>
  <c r="B27" i="7"/>
  <c r="B120" i="7"/>
  <c r="F21" i="7"/>
  <c r="E60" i="7"/>
  <c r="F117" i="7"/>
  <c r="D81" i="7"/>
  <c r="B100" i="7"/>
  <c r="F28" i="7"/>
  <c r="E35" i="7"/>
  <c r="C126" i="7"/>
  <c r="I106" i="7"/>
  <c r="B139" i="7"/>
  <c r="G40" i="7"/>
  <c r="C128" i="7"/>
  <c r="E113" i="7"/>
  <c r="H131" i="7"/>
  <c r="E67" i="7"/>
  <c r="E103" i="7"/>
  <c r="D138" i="7"/>
  <c r="D116" i="7"/>
  <c r="D28" i="7"/>
  <c r="D84" i="7"/>
  <c r="E106" i="7"/>
  <c r="B48" i="7"/>
  <c r="B68" i="7"/>
  <c r="C41" i="7"/>
  <c r="B115" i="7"/>
  <c r="B76" i="7"/>
  <c r="G80" i="7"/>
  <c r="I33" i="7"/>
  <c r="I63" i="7"/>
  <c r="H50" i="7"/>
  <c r="D40" i="7"/>
  <c r="I35" i="7"/>
  <c r="F99" i="7"/>
  <c r="F124" i="7"/>
  <c r="C56" i="7"/>
  <c r="B52" i="7"/>
  <c r="D85" i="7"/>
  <c r="B123" i="7"/>
  <c r="H77" i="7"/>
  <c r="I60" i="7"/>
  <c r="F108" i="7"/>
  <c r="B60" i="7"/>
  <c r="D46" i="7"/>
  <c r="F119" i="7"/>
  <c r="E88" i="7"/>
  <c r="I27" i="7"/>
  <c r="C87" i="7"/>
  <c r="H75" i="7"/>
  <c r="H69" i="7"/>
  <c r="H125" i="7"/>
  <c r="I34" i="7"/>
  <c r="F138" i="7"/>
  <c r="H82" i="7"/>
  <c r="B65" i="7"/>
  <c r="I67" i="7"/>
  <c r="D137" i="7"/>
  <c r="B119" i="7"/>
  <c r="G77" i="7"/>
  <c r="G70" i="7"/>
  <c r="F25" i="7"/>
  <c r="F76" i="7"/>
  <c r="H59" i="7"/>
  <c r="B40" i="7"/>
  <c r="D38" i="7"/>
  <c r="B121" i="7"/>
  <c r="F96" i="7"/>
  <c r="D73" i="7"/>
  <c r="G119" i="7"/>
  <c r="H46" i="7"/>
  <c r="F109" i="7"/>
  <c r="F23" i="7"/>
  <c r="F60" i="7"/>
  <c r="I53" i="7"/>
  <c r="H138" i="7"/>
  <c r="E78" i="7"/>
  <c r="E128" i="7"/>
  <c r="H53" i="7"/>
  <c r="D120" i="7"/>
  <c r="G118" i="7"/>
  <c r="G115" i="7"/>
  <c r="D91" i="7"/>
  <c r="G129" i="7"/>
  <c r="D80" i="7"/>
  <c r="C101" i="7"/>
  <c r="H128" i="7"/>
  <c r="F133" i="7"/>
  <c r="I108" i="7"/>
  <c r="H61" i="7"/>
  <c r="I23" i="7"/>
  <c r="E112" i="7"/>
  <c r="D70" i="7"/>
  <c r="B110" i="7"/>
  <c r="C123" i="7"/>
  <c r="G114" i="7"/>
  <c r="D55" i="7"/>
  <c r="G74" i="7"/>
  <c r="E69" i="7"/>
  <c r="H133" i="7"/>
  <c r="F46" i="7"/>
  <c r="D42" i="7"/>
  <c r="G21" i="7"/>
  <c r="I105" i="7"/>
  <c r="G106" i="7"/>
  <c r="I54" i="7"/>
  <c r="E90" i="7"/>
  <c r="E58" i="7"/>
  <c r="E138" i="7"/>
  <c r="H29" i="7"/>
  <c r="F120" i="7"/>
  <c r="G89" i="7"/>
  <c r="D110" i="7"/>
  <c r="G117" i="7"/>
  <c r="E76" i="7"/>
  <c r="F132" i="7"/>
  <c r="G79" i="7"/>
  <c r="I64" i="7"/>
  <c r="I77" i="7"/>
  <c r="B125" i="7"/>
  <c r="B28" i="7"/>
  <c r="B45" i="7"/>
  <c r="G73" i="7"/>
  <c r="B98" i="7"/>
  <c r="B32" i="7"/>
  <c r="D123" i="7"/>
  <c r="E96" i="7"/>
  <c r="F63" i="7"/>
  <c r="F112" i="7"/>
  <c r="G83" i="7"/>
  <c r="B31" i="7"/>
  <c r="B44" i="7"/>
  <c r="E44" i="7"/>
  <c r="D24" i="7"/>
  <c r="H137" i="7"/>
  <c r="I31" i="7"/>
  <c r="I97" i="7"/>
  <c r="G63" i="7"/>
  <c r="D71" i="7"/>
  <c r="E31" i="7"/>
  <c r="C29" i="7"/>
  <c r="H79" i="7"/>
  <c r="C116" i="7"/>
  <c r="G26" i="7"/>
  <c r="G54" i="7"/>
  <c r="H87" i="7"/>
  <c r="I95" i="7"/>
  <c r="F126" i="7"/>
  <c r="I50" i="7"/>
  <c r="I38" i="7"/>
  <c r="B51" i="7"/>
  <c r="F137" i="7"/>
  <c r="E57" i="7"/>
  <c r="I48" i="7"/>
  <c r="E39" i="7"/>
  <c r="H57" i="7"/>
  <c r="I49" i="7"/>
  <c r="E131" i="7"/>
  <c r="C138" i="7"/>
  <c r="G49" i="7"/>
  <c r="B135" i="7"/>
  <c r="C100" i="7"/>
  <c r="I37" i="7"/>
  <c r="I123" i="7"/>
  <c r="H80" i="7"/>
  <c r="C21" i="7"/>
  <c r="H101" i="7"/>
  <c r="E114" i="7"/>
  <c r="I115" i="7"/>
  <c r="F66" i="7"/>
  <c r="G33" i="7"/>
  <c r="C93" i="7"/>
  <c r="G51" i="7"/>
  <c r="B47" i="7"/>
  <c r="C80" i="7"/>
  <c r="G48" i="7"/>
  <c r="B103" i="7"/>
  <c r="F30" i="7"/>
  <c r="G68" i="7"/>
  <c r="F83" i="7"/>
  <c r="H127" i="7"/>
  <c r="G125" i="7"/>
  <c r="I43" i="7"/>
  <c r="B84" i="7"/>
  <c r="F130" i="7"/>
  <c r="I139" i="7"/>
  <c r="F75" i="7"/>
  <c r="G42" i="7"/>
  <c r="F135" i="7"/>
  <c r="D56" i="7"/>
  <c r="D128" i="7"/>
  <c r="D44" i="7"/>
  <c r="E28" i="7"/>
  <c r="G94" i="7"/>
  <c r="C71" i="7"/>
  <c r="I47" i="7"/>
  <c r="E98" i="7"/>
  <c r="H136" i="7"/>
  <c r="D67" i="7"/>
  <c r="F57" i="7"/>
  <c r="F27" i="7"/>
  <c r="H72" i="7"/>
  <c r="C106" i="7"/>
  <c r="C35" i="7"/>
  <c r="C124" i="7"/>
  <c r="I138" i="7"/>
  <c r="F104" i="7"/>
  <c r="E63" i="7"/>
  <c r="B20" i="7"/>
  <c r="F87" i="7"/>
  <c r="G122" i="7"/>
  <c r="E80" i="7"/>
  <c r="F45" i="7"/>
  <c r="D48" i="7"/>
  <c r="C120" i="7"/>
  <c r="H21" i="7"/>
  <c r="B96" i="7"/>
  <c r="G134" i="7"/>
  <c r="B105" i="7"/>
  <c r="H88" i="7"/>
  <c r="G112" i="7"/>
  <c r="E82" i="7"/>
  <c r="B26" i="7"/>
  <c r="E127" i="7"/>
  <c r="G28" i="7"/>
  <c r="B30" i="7"/>
  <c r="E84" i="7"/>
  <c r="C85" i="7"/>
  <c r="I25" i="7"/>
  <c r="E120" i="7"/>
  <c r="H44" i="7"/>
  <c r="F111" i="7"/>
  <c r="F69" i="7"/>
  <c r="D54" i="7"/>
  <c r="H132" i="7"/>
  <c r="D132" i="7"/>
  <c r="I129" i="7"/>
  <c r="E94" i="7"/>
  <c r="F101" i="7"/>
  <c r="H104" i="7"/>
  <c r="B42" i="7"/>
  <c r="E38" i="7"/>
  <c r="D96" i="7"/>
  <c r="D49" i="7"/>
  <c r="C28" i="7"/>
  <c r="B91" i="7"/>
  <c r="D29" i="7"/>
  <c r="E22" i="7"/>
  <c r="I137" i="7"/>
  <c r="G139" i="7"/>
  <c r="G120" i="7"/>
  <c r="I72" i="7"/>
  <c r="H76" i="7"/>
  <c r="I130" i="7"/>
  <c r="D36" i="7"/>
  <c r="C134" i="7"/>
  <c r="B61" i="7"/>
  <c r="F79" i="7"/>
  <c r="B70" i="7"/>
  <c r="I109" i="7"/>
  <c r="E55" i="7"/>
  <c r="D97" i="7"/>
  <c r="C51" i="7"/>
  <c r="G50" i="7"/>
  <c r="B92" i="7"/>
  <c r="I116" i="7"/>
  <c r="I112" i="7"/>
  <c r="G103" i="7"/>
  <c r="I135" i="7"/>
  <c r="C64" i="7"/>
  <c r="G31" i="7"/>
  <c r="H65" i="7"/>
  <c r="E77" i="7"/>
  <c r="D26" i="7"/>
  <c r="C86" i="7"/>
  <c r="B136" i="7"/>
  <c r="D25" i="7"/>
  <c r="E105" i="7"/>
  <c r="E73" i="7"/>
  <c r="E47" i="7"/>
  <c r="D102" i="7"/>
  <c r="I120" i="7"/>
  <c r="F122" i="7"/>
  <c r="H66" i="7"/>
  <c r="I73" i="7"/>
  <c r="I40" i="7"/>
  <c r="E61" i="7"/>
  <c r="G86" i="7"/>
  <c r="E107" i="7"/>
  <c r="H109" i="7"/>
  <c r="C32" i="7"/>
  <c r="H70" i="7"/>
  <c r="F125" i="7"/>
  <c r="G107" i="7"/>
  <c r="G75" i="7"/>
  <c r="C40" i="7"/>
  <c r="F92" i="7"/>
  <c r="D43" i="7"/>
  <c r="C58" i="7"/>
  <c r="F68" i="7"/>
  <c r="D52" i="7"/>
  <c r="G22" i="7"/>
  <c r="D39" i="7"/>
  <c r="E27" i="7"/>
  <c r="E40" i="7"/>
  <c r="B122" i="7"/>
  <c r="F121" i="7"/>
  <c r="G58" i="7"/>
  <c r="E68" i="7"/>
  <c r="G136" i="7"/>
  <c r="B117" i="7"/>
  <c r="E100" i="7"/>
  <c r="G85" i="7"/>
  <c r="I41" i="7"/>
  <c r="F36" i="7"/>
  <c r="C82" i="7"/>
  <c r="F84" i="7"/>
  <c r="C48" i="7"/>
  <c r="I126" i="7"/>
  <c r="D30" i="7"/>
  <c r="I107" i="7"/>
  <c r="D90" i="7"/>
  <c r="H103" i="7"/>
  <c r="I85" i="7"/>
  <c r="G69" i="7"/>
  <c r="F52" i="7"/>
  <c r="B85" i="7"/>
  <c r="H43" i="7"/>
  <c r="D134" i="7"/>
  <c r="E110" i="7"/>
  <c r="G55" i="7"/>
  <c r="H48" i="7"/>
  <c r="D34" i="7"/>
  <c r="D35" i="7"/>
  <c r="G108" i="7"/>
  <c r="G130" i="7"/>
  <c r="C113" i="7"/>
  <c r="H124" i="7"/>
  <c r="B133" i="7"/>
  <c r="I131" i="7"/>
  <c r="G56" i="7"/>
  <c r="B118" i="7"/>
  <c r="D106" i="7"/>
  <c r="D127" i="7"/>
  <c r="H130" i="7"/>
  <c r="H47" i="7"/>
  <c r="F42" i="7"/>
  <c r="F22" i="7"/>
  <c r="B97" i="7"/>
  <c r="D100" i="7"/>
  <c r="B36" i="7"/>
  <c r="I56" i="7"/>
  <c r="I86" i="7"/>
  <c r="F80" i="7"/>
  <c r="F53" i="7"/>
  <c r="F34" i="7"/>
  <c r="E133" i="7"/>
  <c r="I100" i="7"/>
  <c r="E92" i="7"/>
  <c r="E71" i="7"/>
  <c r="C62" i="7"/>
  <c r="B49" i="7"/>
  <c r="H86" i="7"/>
  <c r="B131" i="7"/>
  <c r="C25" i="7"/>
  <c r="H20" i="7"/>
  <c r="F47" i="7"/>
  <c r="B86" i="7"/>
  <c r="G41" i="7"/>
  <c r="F91" i="7"/>
  <c r="G60" i="7"/>
  <c r="E121" i="7"/>
  <c r="I32" i="7"/>
  <c r="E99" i="7"/>
  <c r="H91" i="7"/>
  <c r="I101" i="7"/>
  <c r="D69" i="7"/>
  <c r="I98" i="7"/>
  <c r="C132" i="7"/>
  <c r="C63" i="7"/>
  <c r="E41" i="7"/>
  <c r="C77" i="7"/>
  <c r="H114" i="7"/>
  <c r="E124" i="7"/>
  <c r="G39" i="7"/>
  <c r="C129" i="7"/>
  <c r="E51" i="7"/>
  <c r="E89" i="7"/>
  <c r="H49" i="7"/>
  <c r="I133" i="7"/>
  <c r="E126" i="7"/>
  <c r="C130" i="7"/>
  <c r="H108" i="7"/>
  <c r="C22" i="7"/>
  <c r="D23" i="7"/>
  <c r="D68" i="7"/>
  <c r="H92" i="7"/>
  <c r="H58" i="7"/>
  <c r="F98" i="7"/>
  <c r="D112" i="7"/>
  <c r="D77" i="7"/>
  <c r="E32" i="7"/>
  <c r="G81" i="7"/>
  <c r="B35" i="7"/>
  <c r="D64" i="7"/>
</calcChain>
</file>

<file path=xl/sharedStrings.xml><?xml version="1.0" encoding="utf-8"?>
<sst xmlns="http://schemas.openxmlformats.org/spreadsheetml/2006/main" count="3119" uniqueCount="495">
  <si>
    <t>Kg</t>
  </si>
  <si>
    <t>Comum</t>
  </si>
  <si>
    <t>Minimo</t>
  </si>
  <si>
    <t>Máximo</t>
  </si>
  <si>
    <t>Posição</t>
  </si>
  <si>
    <t>ABACATE</t>
  </si>
  <si>
    <t>ABACAXI</t>
  </si>
  <si>
    <t>AMEIXA</t>
  </si>
  <si>
    <t>NAC.</t>
  </si>
  <si>
    <t>ATEMOIA</t>
  </si>
  <si>
    <t>BANANA</t>
  </si>
  <si>
    <t>CAJU</t>
  </si>
  <si>
    <t>CAQUI</t>
  </si>
  <si>
    <t>CARAMBOLA</t>
  </si>
  <si>
    <t>COCO VERDE</t>
  </si>
  <si>
    <t>GRANEL</t>
  </si>
  <si>
    <t>FIGO</t>
  </si>
  <si>
    <t>PITAIA</t>
  </si>
  <si>
    <t>GRAVIOLA</t>
  </si>
  <si>
    <t>JACA</t>
  </si>
  <si>
    <t>GOIABA</t>
  </si>
  <si>
    <t>KIWI</t>
  </si>
  <si>
    <t>LARANJA</t>
  </si>
  <si>
    <t>LICHIA</t>
  </si>
  <si>
    <t>MAÇA</t>
  </si>
  <si>
    <t>FUJI</t>
  </si>
  <si>
    <t>MANGA</t>
  </si>
  <si>
    <t>MELANCIA</t>
  </si>
  <si>
    <t>MORANGO</t>
  </si>
  <si>
    <t>NECTARINA</t>
  </si>
  <si>
    <t>PESSEGO</t>
  </si>
  <si>
    <t/>
  </si>
  <si>
    <t>ACEROLA</t>
  </si>
  <si>
    <t xml:space="preserve">cxPAP </t>
  </si>
  <si>
    <t>AMORA</t>
  </si>
  <si>
    <t>CACAU</t>
  </si>
  <si>
    <t>CAJAMANGA</t>
  </si>
  <si>
    <t>BREDA</t>
  </si>
  <si>
    <t>cxM</t>
  </si>
  <si>
    <t>FORTUNA</t>
  </si>
  <si>
    <t>GEADA</t>
  </si>
  <si>
    <t>MARGARIDA</t>
  </si>
  <si>
    <t>OURO VERDE</t>
  </si>
  <si>
    <t>QUINTAL</t>
  </si>
  <si>
    <t>AVOCADO</t>
  </si>
  <si>
    <t>cxT</t>
  </si>
  <si>
    <t>HAVAI</t>
  </si>
  <si>
    <t>mCx</t>
  </si>
  <si>
    <t>PEROLA</t>
  </si>
  <si>
    <t>FRESCA</t>
  </si>
  <si>
    <t>IMPORTADO</t>
  </si>
  <si>
    <t>cxP</t>
  </si>
  <si>
    <t>NACIONAL</t>
  </si>
  <si>
    <t>RUBMEL</t>
  </si>
  <si>
    <t>8/10 FRUTOS</t>
  </si>
  <si>
    <t>12/15 FRUTOS</t>
  </si>
  <si>
    <t>50 FRUTOS</t>
  </si>
  <si>
    <t xml:space="preserve">cxT </t>
  </si>
  <si>
    <t>NANICA</t>
  </si>
  <si>
    <t>OURO</t>
  </si>
  <si>
    <t>PRATA MG</t>
  </si>
  <si>
    <t>PRATA SP</t>
  </si>
  <si>
    <t>PRATA SC</t>
  </si>
  <si>
    <t xml:space="preserve">TERRA </t>
  </si>
  <si>
    <t xml:space="preserve">cxT  </t>
  </si>
  <si>
    <t>un.</t>
  </si>
  <si>
    <t>C A Q U I</t>
  </si>
  <si>
    <t xml:space="preserve">FUYU </t>
  </si>
  <si>
    <t>mcx</t>
  </si>
  <si>
    <t xml:space="preserve">cxK </t>
  </si>
  <si>
    <t>GIOMBO</t>
  </si>
  <si>
    <t>cxK</t>
  </si>
  <si>
    <t>mcX</t>
  </si>
  <si>
    <t>KIOTO</t>
  </si>
  <si>
    <t xml:space="preserve">RAMA FORTE </t>
  </si>
  <si>
    <t>4 cxT</t>
  </si>
  <si>
    <t>CASTANHA</t>
  </si>
  <si>
    <t>AMERICANA</t>
  </si>
  <si>
    <t>CHILENA</t>
  </si>
  <si>
    <t>CUPUAÇU</t>
  </si>
  <si>
    <t>ROXO</t>
  </si>
  <si>
    <t>INDIA</t>
  </si>
  <si>
    <t>NORDESTE</t>
  </si>
  <si>
    <t>VERMELHO</t>
  </si>
  <si>
    <t xml:space="preserve"> cxP</t>
  </si>
  <si>
    <t>BRANCA</t>
  </si>
  <si>
    <t xml:space="preserve">cxP </t>
  </si>
  <si>
    <t>JABUTICABA</t>
  </si>
  <si>
    <t>SABARA</t>
  </si>
  <si>
    <t xml:space="preserve">cxt </t>
  </si>
  <si>
    <t>MOLE/DURA</t>
  </si>
  <si>
    <t>LIMA</t>
  </si>
  <si>
    <t xml:space="preserve">cxM </t>
  </si>
  <si>
    <t>PERA</t>
  </si>
  <si>
    <t>PERA  RIO</t>
  </si>
  <si>
    <t xml:space="preserve">sc </t>
  </si>
  <si>
    <t>PERA NATAL</t>
  </si>
  <si>
    <t>SELETA</t>
  </si>
  <si>
    <t>VALENCIA</t>
  </si>
  <si>
    <t xml:space="preserve">mcx </t>
  </si>
  <si>
    <t>BH-NACIONAL</t>
  </si>
  <si>
    <t>BH-IMPORTADA</t>
  </si>
  <si>
    <t>SERRA D'AGUA</t>
  </si>
  <si>
    <t>CUMB</t>
  </si>
  <si>
    <t>SICILIANO</t>
  </si>
  <si>
    <t>TAITI</t>
  </si>
  <si>
    <t>80-150</t>
  </si>
  <si>
    <t>GALA</t>
  </si>
  <si>
    <t>163-175</t>
  </si>
  <si>
    <t>GOLDEN</t>
  </si>
  <si>
    <t>IMP GRANY SMITH</t>
  </si>
  <si>
    <t>80-162</t>
  </si>
  <si>
    <t>MONICA</t>
  </si>
  <si>
    <t>RED ARGENTINA</t>
  </si>
  <si>
    <t>RED DEL CHILE</t>
  </si>
  <si>
    <t>80-163</t>
  </si>
  <si>
    <t xml:space="preserve"> 80 -150 </t>
  </si>
  <si>
    <t>VERDE</t>
  </si>
  <si>
    <t xml:space="preserve">163-175 </t>
  </si>
  <si>
    <t>REDON/COMPRIDA</t>
  </si>
  <si>
    <t>KODAMA/babv</t>
  </si>
  <si>
    <t xml:space="preserve">HADEN </t>
  </si>
  <si>
    <t xml:space="preserve">KATE </t>
  </si>
  <si>
    <t xml:space="preserve">PALMER </t>
  </si>
  <si>
    <t>TOMMY ATKINS</t>
  </si>
  <si>
    <t>BOURBON</t>
  </si>
  <si>
    <t>ROSA</t>
  </si>
  <si>
    <t>FORMOSA</t>
  </si>
  <si>
    <t>MAMÃO</t>
  </si>
  <si>
    <t>HAVAI / PAPAYA</t>
  </si>
  <si>
    <t>12/18</t>
  </si>
  <si>
    <t>21/28</t>
  </si>
  <si>
    <t>MARACUJÁ</t>
  </si>
  <si>
    <t>DOCE</t>
  </si>
  <si>
    <t>AZEDO</t>
  </si>
  <si>
    <t>MELÃO</t>
  </si>
  <si>
    <t>AMARELO REI</t>
  </si>
  <si>
    <t>ORANGE</t>
  </si>
  <si>
    <t>SAPO</t>
  </si>
  <si>
    <t>MEXERICA</t>
  </si>
  <si>
    <t>RIO/CARIOCA</t>
  </si>
  <si>
    <t>MIX.</t>
  </si>
  <si>
    <t xml:space="preserve">COMUM </t>
  </si>
  <si>
    <t>CAMINHO REAL</t>
  </si>
  <si>
    <t>DANJOU</t>
  </si>
  <si>
    <t>PACK-S TRIUMPH</t>
  </si>
  <si>
    <t>PORTUGUESA</t>
  </si>
  <si>
    <t xml:space="preserve">WILLIAM'S </t>
  </si>
  <si>
    <t>NESPERA</t>
  </si>
  <si>
    <t>(4 CUMBUCA)</t>
  </si>
  <si>
    <r>
      <t xml:space="preserve">PINHA </t>
    </r>
    <r>
      <rPr>
        <sz val="9"/>
        <color theme="1"/>
        <rFont val="Arial Black"/>
        <family val="2"/>
      </rPr>
      <t>( 5 un.)</t>
    </r>
  </si>
  <si>
    <t>QUINCAN</t>
  </si>
  <si>
    <t>ROMA</t>
  </si>
  <si>
    <t>TANGERINA</t>
  </si>
  <si>
    <t>CRAVO</t>
  </si>
  <si>
    <t>MURCOT</t>
  </si>
  <si>
    <t>PONKAN</t>
  </si>
  <si>
    <t xml:space="preserve">mCx </t>
  </si>
  <si>
    <t>imp.</t>
  </si>
  <si>
    <t>UVAS</t>
  </si>
  <si>
    <t>BENITAKA</t>
  </si>
  <si>
    <t>BRASIL</t>
  </si>
  <si>
    <t>CRINSSON</t>
  </si>
  <si>
    <t>ITALIA</t>
  </si>
  <si>
    <t xml:space="preserve">cx </t>
  </si>
  <si>
    <t>RUBI</t>
  </si>
  <si>
    <t>SANTA ISABEL</t>
  </si>
  <si>
    <t>THOMPSON</t>
  </si>
  <si>
    <t>VITÓRIA</t>
  </si>
  <si>
    <t>MISTA</t>
  </si>
  <si>
    <t>CEREJA ESTR.</t>
  </si>
  <si>
    <t>LIMA DA PERSIA</t>
  </si>
  <si>
    <t>LMÃO</t>
  </si>
  <si>
    <t>LIMÃO</t>
  </si>
  <si>
    <t>MAÇÃ</t>
  </si>
  <si>
    <t>LOLITA</t>
  </si>
  <si>
    <t>ESPADÃO</t>
  </si>
  <si>
    <t>CONDE</t>
  </si>
  <si>
    <t>9 / 12</t>
  </si>
  <si>
    <t>15 / 18</t>
  </si>
  <si>
    <t>CEPY</t>
  </si>
  <si>
    <t>FORELLE</t>
  </si>
  <si>
    <t xml:space="preserve">GIFFARD </t>
  </si>
  <si>
    <t>SERIGUELA</t>
  </si>
  <si>
    <t xml:space="preserve">Cxt </t>
  </si>
  <si>
    <t>11.</t>
  </si>
  <si>
    <t>MOSCATEL ESTR.</t>
  </si>
  <si>
    <t>NIAGARA ROS.</t>
  </si>
  <si>
    <t>RED GLOBE NAC.</t>
  </si>
  <si>
    <t>RED GLOBE EXTR.</t>
  </si>
  <si>
    <t>NÚBIA</t>
  </si>
  <si>
    <t>CXT</t>
  </si>
  <si>
    <t>PRODUTO</t>
  </si>
  <si>
    <t>VARIEDADE</t>
  </si>
  <si>
    <t>CX</t>
  </si>
  <si>
    <t>PESO</t>
  </si>
  <si>
    <t>VARIED.</t>
  </si>
  <si>
    <t>Peso</t>
  </si>
  <si>
    <r>
      <t>G</t>
    </r>
    <r>
      <rPr>
        <b/>
        <u/>
        <sz val="10"/>
        <color theme="1"/>
        <rFont val="Arial Black"/>
        <family val="2"/>
      </rPr>
      <t>de</t>
    </r>
  </si>
  <si>
    <r>
      <t>M</t>
    </r>
    <r>
      <rPr>
        <b/>
        <u/>
        <sz val="10"/>
        <color theme="1"/>
        <rFont val="Arial Black"/>
        <family val="2"/>
      </rPr>
      <t>ed</t>
    </r>
    <r>
      <rPr>
        <b/>
        <sz val="10"/>
        <color theme="1"/>
        <rFont val="Arial Black"/>
        <family val="2"/>
      </rPr>
      <t>.</t>
    </r>
  </si>
  <si>
    <t>Variedades</t>
  </si>
  <si>
    <t>Produtos</t>
  </si>
  <si>
    <t xml:space="preserve">  </t>
  </si>
  <si>
    <t>MAÇÃ IMP.</t>
  </si>
  <si>
    <t>Cx</t>
  </si>
  <si>
    <t>Espanhola</t>
  </si>
  <si>
    <t>PERA RIO</t>
  </si>
  <si>
    <t>Peq.</t>
  </si>
  <si>
    <t>1/2</t>
  </si>
  <si>
    <r>
      <t>G</t>
    </r>
    <r>
      <rPr>
        <b/>
        <u/>
        <sz val="9"/>
        <color theme="1"/>
        <rFont val="Arial Black"/>
        <family val="2"/>
      </rPr>
      <t>de</t>
    </r>
  </si>
  <si>
    <r>
      <t>M</t>
    </r>
    <r>
      <rPr>
        <b/>
        <u/>
        <sz val="9"/>
        <color theme="1"/>
        <rFont val="Arial Black"/>
        <family val="2"/>
      </rPr>
      <t>ed</t>
    </r>
    <r>
      <rPr>
        <b/>
        <sz val="9"/>
        <color theme="1"/>
        <rFont val="Arial Black"/>
        <family val="2"/>
      </rPr>
      <t>.</t>
    </r>
  </si>
  <si>
    <t>TAMARINDO</t>
  </si>
  <si>
    <t>SOLTA</t>
  </si>
  <si>
    <t>PAC.</t>
  </si>
  <si>
    <t>165-198</t>
  </si>
  <si>
    <t xml:space="preserve"> 80-150 </t>
  </si>
  <si>
    <t>80-100</t>
  </si>
  <si>
    <t xml:space="preserve">    /          / 2020</t>
  </si>
  <si>
    <t>GALIA</t>
  </si>
  <si>
    <t>CEPI</t>
  </si>
  <si>
    <t>M. BABY</t>
  </si>
  <si>
    <t>BABY</t>
  </si>
  <si>
    <t xml:space="preserve">PINHA </t>
  </si>
  <si>
    <t>ISIS</t>
  </si>
  <si>
    <t xml:space="preserve">   17    /   03   / 2020</t>
  </si>
  <si>
    <t>WILLIAM'S     90</t>
  </si>
  <si>
    <t>WILLIAM'S   135</t>
  </si>
  <si>
    <t xml:space="preserve">PORTUGUESA </t>
  </si>
  <si>
    <r>
      <t xml:space="preserve">PORTUGUESA </t>
    </r>
    <r>
      <rPr>
        <b/>
        <sz val="8"/>
        <color theme="1"/>
        <rFont val="Arial Black"/>
        <family val="2"/>
      </rPr>
      <t>SOLTA</t>
    </r>
  </si>
  <si>
    <t>100/80</t>
  </si>
  <si>
    <t xml:space="preserve">MAÇÃ </t>
  </si>
  <si>
    <t>CHINESA</t>
  </si>
  <si>
    <t>VERONA</t>
  </si>
  <si>
    <t>15 - 18</t>
  </si>
  <si>
    <t xml:space="preserve">10 a 12 </t>
  </si>
  <si>
    <t>FUJI IMP.</t>
  </si>
  <si>
    <t>12 un.</t>
  </si>
  <si>
    <t>mCx - Emb.</t>
  </si>
  <si>
    <t>mCx - Solta</t>
  </si>
  <si>
    <t xml:space="preserve">      /         /   2021</t>
  </si>
  <si>
    <t>180-198</t>
  </si>
  <si>
    <t>PRATA        MG</t>
  </si>
  <si>
    <t>PRATA        SP</t>
  </si>
  <si>
    <t>PRATA        SC</t>
  </si>
  <si>
    <t>CARIOCA</t>
  </si>
  <si>
    <t>M A Ç Ã</t>
  </si>
  <si>
    <t>COCO</t>
  </si>
  <si>
    <t>sc</t>
  </si>
  <si>
    <t>8 a 10</t>
  </si>
  <si>
    <t>110/120/130</t>
  </si>
  <si>
    <t xml:space="preserve">FORMOSA </t>
  </si>
  <si>
    <t>MAD.</t>
  </si>
  <si>
    <t>PAP.</t>
  </si>
  <si>
    <t>MÍN.</t>
  </si>
  <si>
    <t>GALINHA</t>
  </si>
  <si>
    <t>`5/6</t>
  </si>
  <si>
    <t>DINO</t>
  </si>
  <si>
    <t>CRINSSON REI</t>
  </si>
  <si>
    <t>OTANI</t>
  </si>
  <si>
    <t>´6/7</t>
  </si>
  <si>
    <t>`6/9</t>
  </si>
  <si>
    <t>´9/12</t>
  </si>
  <si>
    <t>CANTALUPE</t>
  </si>
  <si>
    <t>SALMÃO</t>
  </si>
  <si>
    <t>2 CAMADAS</t>
  </si>
  <si>
    <t>PARK-S TRIUMPH</t>
  </si>
  <si>
    <t>T. 15</t>
  </si>
  <si>
    <t xml:space="preserve">KEITY </t>
  </si>
  <si>
    <t>TÂMARA</t>
  </si>
  <si>
    <t>10 dz</t>
  </si>
  <si>
    <t>12 dz</t>
  </si>
  <si>
    <t>14 dz</t>
  </si>
  <si>
    <t>15 dz</t>
  </si>
  <si>
    <t>18 dz</t>
  </si>
  <si>
    <t>21 dz</t>
  </si>
  <si>
    <t>HERCOLINE</t>
  </si>
  <si>
    <t>´6/8</t>
  </si>
  <si>
    <t>GALIA REI</t>
  </si>
  <si>
    <t>´9/11</t>
  </si>
  <si>
    <t>GAIA</t>
  </si>
  <si>
    <t>20 FRUTOS</t>
  </si>
  <si>
    <t>MANGOSTIN</t>
  </si>
  <si>
    <t>T. 10/12</t>
  </si>
  <si>
    <t>DECOPOM</t>
  </si>
  <si>
    <t>PEROLA  5 a 6</t>
  </si>
  <si>
    <t>HAVAI     5 a 6</t>
  </si>
  <si>
    <t>GALA            1/2</t>
  </si>
  <si>
    <t xml:space="preserve">Sc </t>
  </si>
  <si>
    <t>cxM 100</t>
  </si>
  <si>
    <t>cxP 8</t>
  </si>
  <si>
    <t>11 dz</t>
  </si>
  <si>
    <t>13 dz</t>
  </si>
  <si>
    <t>17 dz</t>
  </si>
  <si>
    <t>BANANAS</t>
  </si>
  <si>
    <t>ERCOLINE</t>
  </si>
  <si>
    <t>DECOPON</t>
  </si>
  <si>
    <t>ALGODÃO DOCE</t>
  </si>
  <si>
    <t xml:space="preserve"> </t>
  </si>
  <si>
    <t>LOLITA cx mad.</t>
  </si>
  <si>
    <t>LOLITA  cx pap.</t>
  </si>
  <si>
    <t>PISALIS</t>
  </si>
  <si>
    <t xml:space="preserve">MIRTILO </t>
  </si>
  <si>
    <t>MEL</t>
  </si>
  <si>
    <t>M. REI</t>
  </si>
  <si>
    <t>RUBIMEL</t>
  </si>
  <si>
    <t>SAMBA</t>
  </si>
  <si>
    <t>ISABEL</t>
  </si>
  <si>
    <t>CxP</t>
  </si>
  <si>
    <t>B A N A N A S</t>
  </si>
  <si>
    <t>3A</t>
  </si>
  <si>
    <t>2A</t>
  </si>
  <si>
    <t>REDONDA</t>
  </si>
  <si>
    <t>OU</t>
  </si>
  <si>
    <t>COMPRIDA</t>
  </si>
  <si>
    <t>DUBOM</t>
  </si>
  <si>
    <t>5 A</t>
  </si>
  <si>
    <t>UMBU</t>
  </si>
  <si>
    <t xml:space="preserve">SAPO </t>
  </si>
  <si>
    <t>OLÉ</t>
  </si>
  <si>
    <t>JUBILI</t>
  </si>
  <si>
    <t>LETÍCIA M</t>
  </si>
  <si>
    <t>CHOCOLATE</t>
  </si>
  <si>
    <t>HOSSUI</t>
  </si>
  <si>
    <t>GUIOMBO</t>
  </si>
  <si>
    <t>GRANDE</t>
  </si>
  <si>
    <t>MÉDIO</t>
  </si>
  <si>
    <t>12 Dz</t>
  </si>
  <si>
    <t>13 Dz</t>
  </si>
  <si>
    <t>CX DE MADEIRA</t>
  </si>
  <si>
    <t>REDINHA</t>
  </si>
  <si>
    <t>OS PREÇOS REPRESENTAM O DIA QUE FOI PESQUISADO (DATA ACIMA), PODENDO APRESENTAR VARIAÇÃO PARA CIMA  OU PARA BAIXO CONFORME A VARIAÇÃO DE OFERTAS E PROCURA  NO MERCADO ATACADISTA</t>
  </si>
  <si>
    <t>solta</t>
  </si>
  <si>
    <t>HAVAI     4 a 6</t>
  </si>
  <si>
    <t>HAVAI    8 a 12</t>
  </si>
  <si>
    <t>PEROLA  4 a 6</t>
  </si>
  <si>
    <t>PEROLA  8 a 12</t>
  </si>
  <si>
    <t>ABIU</t>
  </si>
  <si>
    <t>AMIXA</t>
  </si>
  <si>
    <t>5 a 8 FRUTOS</t>
  </si>
  <si>
    <t>9 a 12 FRUTOS</t>
  </si>
  <si>
    <t>13 a 18 FRUTOS</t>
  </si>
  <si>
    <t>3 a 4 FRUTOS</t>
  </si>
  <si>
    <t>5 a 6 FRUTOS</t>
  </si>
  <si>
    <t>9 a 12 Fr</t>
  </si>
  <si>
    <t xml:space="preserve">      15 Fr</t>
  </si>
  <si>
    <t xml:space="preserve">      18 Fr</t>
  </si>
  <si>
    <t>GRANADILHA</t>
  </si>
  <si>
    <t>TORANJA</t>
  </si>
  <si>
    <t>JATOBÁ</t>
  </si>
  <si>
    <t>ESPANHOLA</t>
  </si>
  <si>
    <t>PEROLA  8 a 10</t>
  </si>
  <si>
    <t xml:space="preserve">ABIU </t>
  </si>
  <si>
    <t>BRADA</t>
  </si>
  <si>
    <t>AMENDOA</t>
  </si>
  <si>
    <t>IMPORTADA</t>
  </si>
  <si>
    <t>30 a 32</t>
  </si>
  <si>
    <t>JAMBO</t>
  </si>
  <si>
    <t>CHILENO</t>
  </si>
  <si>
    <t>GOLD</t>
  </si>
  <si>
    <t>GREEN</t>
  </si>
  <si>
    <t>60 a 80</t>
  </si>
  <si>
    <t>44 a 48</t>
  </si>
  <si>
    <t>65 a 78</t>
  </si>
  <si>
    <t>2 a 3 dz</t>
  </si>
  <si>
    <t>4 a 5 dz</t>
  </si>
  <si>
    <t>GRAÚDO</t>
  </si>
  <si>
    <t>IRATE</t>
  </si>
  <si>
    <t>ROMÃ</t>
  </si>
  <si>
    <t>RED</t>
  </si>
  <si>
    <t>PITAYA</t>
  </si>
  <si>
    <t>FORTUNE</t>
  </si>
  <si>
    <t>4 A</t>
  </si>
  <si>
    <t>BLUEBERRY</t>
  </si>
  <si>
    <t>GALEGO</t>
  </si>
  <si>
    <t>CRUZEIRO</t>
  </si>
  <si>
    <t>GALA GRANEL</t>
  </si>
  <si>
    <t>EMBU</t>
  </si>
  <si>
    <t>MARACUJÁ AZEDO</t>
  </si>
  <si>
    <t>Gde</t>
  </si>
  <si>
    <t>Média</t>
  </si>
  <si>
    <t>HAVAI    8 a 10</t>
  </si>
  <si>
    <t>CAJA MANGA</t>
  </si>
  <si>
    <t xml:space="preserve">Dagem </t>
  </si>
  <si>
    <t>CUMBUCA</t>
  </si>
  <si>
    <t>9 dz</t>
  </si>
  <si>
    <t>PRETA STA ISABEL</t>
  </si>
  <si>
    <t>GRAUDA</t>
  </si>
  <si>
    <t>10 Dz</t>
  </si>
  <si>
    <t>600g</t>
  </si>
  <si>
    <t>500g</t>
  </si>
  <si>
    <t>GLOBE</t>
  </si>
  <si>
    <t xml:space="preserve">RUBI </t>
  </si>
  <si>
    <t>graudo</t>
  </si>
  <si>
    <t>miudo</t>
  </si>
  <si>
    <t>YA CHINESA</t>
  </si>
  <si>
    <t>nasc.</t>
  </si>
  <si>
    <t>PACOTE</t>
  </si>
  <si>
    <t>CAMADA</t>
  </si>
  <si>
    <t>uca</t>
  </si>
  <si>
    <t>do</t>
  </si>
  <si>
    <t>o</t>
  </si>
  <si>
    <t xml:space="preserve"> cxP </t>
  </si>
  <si>
    <t>FORTUNA PEPE</t>
  </si>
  <si>
    <t>ASIÁTICA</t>
  </si>
  <si>
    <t>11 Dz</t>
  </si>
  <si>
    <t>ESP.</t>
  </si>
  <si>
    <t>8 Dz</t>
  </si>
  <si>
    <t>PINK LADY</t>
  </si>
  <si>
    <t xml:space="preserve">GÁLIA </t>
  </si>
  <si>
    <t>pac.</t>
  </si>
  <si>
    <t>emb.</t>
  </si>
  <si>
    <t>MOSSORO</t>
  </si>
  <si>
    <t>MELICIA</t>
  </si>
  <si>
    <t>WILLIAM'S ESP.</t>
  </si>
  <si>
    <t>CP</t>
  </si>
  <si>
    <t>solto</t>
  </si>
  <si>
    <t>T 150</t>
  </si>
  <si>
    <t>T 180</t>
  </si>
  <si>
    <t>T 198</t>
  </si>
  <si>
    <t>T 135</t>
  </si>
  <si>
    <t>T 100</t>
  </si>
  <si>
    <t>T 165</t>
  </si>
  <si>
    <t>mCx T40</t>
  </si>
  <si>
    <t>cxP T8</t>
  </si>
  <si>
    <t>cxP T10</t>
  </si>
  <si>
    <t>THOMPSON BD</t>
  </si>
  <si>
    <t>CRISON BD</t>
  </si>
  <si>
    <t>GRAPE-IMPORTADA</t>
  </si>
  <si>
    <t>NOZES</t>
  </si>
  <si>
    <t>T90</t>
  </si>
  <si>
    <t>T120</t>
  </si>
  <si>
    <t>T135</t>
  </si>
  <si>
    <t>T80</t>
  </si>
  <si>
    <t>15 Kg</t>
  </si>
  <si>
    <t>10 Kg</t>
  </si>
  <si>
    <t>CANTALOUPE</t>
  </si>
  <si>
    <t>T88</t>
  </si>
  <si>
    <r>
      <rPr>
        <b/>
        <sz val="10"/>
        <color theme="9" tint="-0.249977111117893"/>
        <rFont val="Calibri"/>
        <family val="2"/>
        <scheme val="minor"/>
      </rPr>
      <t>.</t>
    </r>
    <r>
      <rPr>
        <b/>
        <sz val="10"/>
        <color theme="0"/>
        <rFont val="Calibri"/>
        <family val="2"/>
        <scheme val="minor"/>
      </rPr>
      <t>Emb.</t>
    </r>
  </si>
  <si>
    <t>T 175</t>
  </si>
  <si>
    <t>6 A</t>
  </si>
  <si>
    <t>RUBIMEL VERDE</t>
  </si>
  <si>
    <t>RUBIMEL LARANJA</t>
  </si>
  <si>
    <t>RUBIMEL PRETA</t>
  </si>
  <si>
    <t>BORDÔ</t>
  </si>
  <si>
    <t>RED ITALIANA</t>
  </si>
  <si>
    <t>T100</t>
  </si>
  <si>
    <t>mCx T 40</t>
  </si>
  <si>
    <t>2/c</t>
  </si>
  <si>
    <t>T150</t>
  </si>
  <si>
    <t>cxP T6</t>
  </si>
  <si>
    <t>8 dz</t>
  </si>
  <si>
    <t>T110</t>
  </si>
  <si>
    <t xml:space="preserve"> solta</t>
  </si>
  <si>
    <t>cxM T125</t>
  </si>
  <si>
    <t>RUBIMEL SOLTA</t>
  </si>
  <si>
    <t>RUBIMEL CUMBUCADA</t>
  </si>
  <si>
    <t>cxP T12</t>
  </si>
  <si>
    <t>T 120</t>
  </si>
  <si>
    <t>TÂMARINDO</t>
  </si>
  <si>
    <t xml:space="preserve">GEADA </t>
  </si>
  <si>
    <t>3 e 4 A</t>
  </si>
  <si>
    <t>5A</t>
  </si>
  <si>
    <t>10 Bd</t>
  </si>
  <si>
    <t>SEMINHA</t>
  </si>
  <si>
    <t>XL.</t>
  </si>
  <si>
    <t>LETÍCIA</t>
  </si>
  <si>
    <t xml:space="preserve"> Bd</t>
  </si>
  <si>
    <t>Yaris</t>
  </si>
  <si>
    <t>GOLD.</t>
  </si>
  <si>
    <t>PINHÃO</t>
  </si>
  <si>
    <t>USA</t>
  </si>
  <si>
    <t>BH-VERMELHA</t>
  </si>
  <si>
    <t>Bd.</t>
  </si>
  <si>
    <t>cxP  T 7</t>
  </si>
  <si>
    <t>KINKAN</t>
  </si>
  <si>
    <t>cxt</t>
  </si>
  <si>
    <t>pink lady</t>
  </si>
  <si>
    <t>china</t>
  </si>
  <si>
    <t xml:space="preserve">CUMBUCA </t>
  </si>
  <si>
    <t>20 Bd</t>
  </si>
  <si>
    <t>Pap.</t>
  </si>
  <si>
    <t>M BABY</t>
  </si>
  <si>
    <t>cxP T 7</t>
  </si>
  <si>
    <t>cxP  T8</t>
  </si>
  <si>
    <t>9 FRUTOS</t>
  </si>
  <si>
    <t>T 9</t>
  </si>
  <si>
    <t>cxP T 9</t>
  </si>
  <si>
    <t>SAPO BRANCO</t>
  </si>
  <si>
    <t>cxM T100</t>
  </si>
  <si>
    <t>T 216</t>
  </si>
  <si>
    <t>cxM T90</t>
  </si>
  <si>
    <t>cxP T5</t>
  </si>
  <si>
    <t>cxP T 18</t>
  </si>
  <si>
    <t>cxP T 5</t>
  </si>
  <si>
    <t>cxP 8/9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</si>
</sst>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0_ ;\-#,##0.00\ "/>
    <numFmt numFmtId="167" formatCode="#,##0.0_ ;\-#,##0.0\ "/>
    <numFmt numFmtId="168" formatCode="#,##0_ ;\-#,##0\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1"/>
      <name val="Arial Black"/>
      <family val="2"/>
    </font>
    <font>
      <b/>
      <sz val="8"/>
      <color theme="1"/>
      <name val="Arial Black"/>
      <family val="2"/>
    </font>
    <font>
      <sz val="10"/>
      <name val="Arial"/>
      <family val="2"/>
    </font>
    <font>
      <sz val="9"/>
      <color theme="1"/>
      <name val="Arial Black"/>
      <family val="2"/>
    </font>
    <font>
      <sz val="8"/>
      <color theme="1"/>
      <name val="Arial Black"/>
      <family val="2"/>
    </font>
    <font>
      <sz val="11"/>
      <color theme="1"/>
      <name val="Arial Black"/>
      <family val="2"/>
    </font>
    <font>
      <sz val="9"/>
      <name val="Arial Black"/>
      <family val="2"/>
    </font>
    <font>
      <sz val="10"/>
      <color theme="1"/>
      <name val="Arial Black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0"/>
      <name val="Arial Black"/>
      <family val="2"/>
    </font>
    <font>
      <b/>
      <sz val="10"/>
      <color theme="1"/>
      <name val="Arial Black"/>
      <family val="2"/>
    </font>
    <font>
      <b/>
      <sz val="10"/>
      <color theme="0"/>
      <name val="Arial Black"/>
      <family val="2"/>
    </font>
    <font>
      <u/>
      <sz val="10"/>
      <color theme="1"/>
      <name val="Arial Black"/>
      <family val="2"/>
    </font>
    <font>
      <b/>
      <sz val="10"/>
      <name val="Arial Black"/>
      <family val="2"/>
    </font>
    <font>
      <b/>
      <u/>
      <sz val="10"/>
      <color theme="1"/>
      <name val="Arial Black"/>
      <family val="2"/>
    </font>
    <font>
      <b/>
      <sz val="10"/>
      <color indexed="8"/>
      <name val="Arial Black"/>
      <family val="2"/>
    </font>
    <font>
      <b/>
      <i/>
      <sz val="10"/>
      <color indexed="8"/>
      <name val="Arial Black"/>
      <family val="2"/>
    </font>
    <font>
      <i/>
      <sz val="10"/>
      <color theme="1"/>
      <name val="Arial Black"/>
      <family val="2"/>
    </font>
    <font>
      <b/>
      <i/>
      <sz val="10"/>
      <color theme="0"/>
      <name val="Arial Black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b/>
      <u/>
      <sz val="9"/>
      <color theme="1"/>
      <name val="Arial Black"/>
      <family val="2"/>
    </font>
    <font>
      <b/>
      <sz val="12"/>
      <color theme="1"/>
      <name val="Arial Black"/>
      <family val="2"/>
    </font>
    <font>
      <sz val="12"/>
      <color theme="1"/>
      <name val="Arial Black"/>
      <family val="2"/>
    </font>
    <font>
      <u/>
      <sz val="12"/>
      <color theme="1"/>
      <name val="Arial Black"/>
      <family val="2"/>
    </font>
    <font>
      <sz val="12"/>
      <color rgb="FFFF0000"/>
      <name val="Arial Black"/>
      <family val="2"/>
    </font>
    <font>
      <b/>
      <sz val="8"/>
      <name val="Arial Black"/>
      <family val="2"/>
    </font>
    <font>
      <b/>
      <sz val="9"/>
      <name val="Arial Black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B0F0"/>
      <name val="Arial Black"/>
      <family val="2"/>
    </font>
    <font>
      <b/>
      <sz val="10"/>
      <color rgb="FF00B0F0"/>
      <name val="Arial Black"/>
      <family val="2"/>
    </font>
    <font>
      <b/>
      <sz val="10"/>
      <color rgb="FF00B050"/>
      <name val="Arial Black"/>
      <family val="2"/>
    </font>
    <font>
      <sz val="10"/>
      <color rgb="FF00B050"/>
      <name val="Arial Black"/>
      <family val="2"/>
    </font>
    <font>
      <sz val="11"/>
      <color rgb="FF00B0F0"/>
      <name val="Arial Black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auto="1"/>
      </right>
      <top style="mediumDashed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auto="1"/>
      </top>
      <bottom/>
      <diagonal/>
    </border>
    <border>
      <left style="thin">
        <color indexed="64"/>
      </left>
      <right style="thick">
        <color indexed="64"/>
      </right>
      <top style="mediumDashed">
        <color auto="1"/>
      </top>
      <bottom/>
      <diagonal/>
    </border>
    <border>
      <left style="thick">
        <color auto="1"/>
      </left>
      <right style="thin">
        <color indexed="64"/>
      </right>
      <top style="mediumDashed">
        <color indexed="64"/>
      </top>
      <bottom/>
      <diagonal/>
    </border>
    <border>
      <left/>
      <right style="thin">
        <color indexed="64"/>
      </right>
      <top style="mediumDashed">
        <color auto="1"/>
      </top>
      <bottom/>
      <diagonal/>
    </border>
    <border>
      <left style="thick">
        <color auto="1"/>
      </left>
      <right style="thin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auto="1"/>
      </right>
      <top/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mediumDashed">
        <color indexed="64"/>
      </top>
      <bottom style="double">
        <color auto="1"/>
      </bottom>
      <diagonal/>
    </border>
    <border>
      <left style="thick">
        <color auto="1"/>
      </left>
      <right style="thin">
        <color indexed="64"/>
      </right>
      <top style="mediumDashed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mediumDashed">
        <color auto="1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mediumDashed">
        <color auto="1"/>
      </top>
      <bottom style="thick">
        <color indexed="64"/>
      </bottom>
      <diagonal/>
    </border>
    <border>
      <left/>
      <right style="thin">
        <color indexed="64"/>
      </right>
      <top style="mediumDashed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double">
        <color auto="1"/>
      </bottom>
      <diagonal/>
    </border>
    <border>
      <left style="thin">
        <color indexed="64"/>
      </left>
      <right style="thick">
        <color auto="1"/>
      </right>
      <top style="mediumDashed">
        <color indexed="64"/>
      </top>
      <bottom style="double">
        <color auto="1"/>
      </bottom>
      <diagonal/>
    </border>
    <border>
      <left/>
      <right style="thin">
        <color indexed="64"/>
      </right>
      <top style="mediumDashed">
        <color indexed="64"/>
      </top>
      <bottom style="double">
        <color auto="1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/>
      <top style="thick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mediumDashed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mediumDashed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Dashed">
        <color auto="1"/>
      </top>
      <bottom style="thin">
        <color auto="1"/>
      </bottom>
      <diagonal/>
    </border>
    <border>
      <left/>
      <right style="thin">
        <color indexed="64"/>
      </right>
      <top style="mediumDashed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Dashed">
        <color auto="1"/>
      </bottom>
      <diagonal/>
    </border>
    <border>
      <left style="thick">
        <color auto="1"/>
      </left>
      <right/>
      <top style="mediumDashed">
        <color auto="1"/>
      </top>
      <bottom style="mediumDashed">
        <color auto="1"/>
      </bottom>
      <diagonal/>
    </border>
    <border>
      <left style="thick">
        <color auto="1"/>
      </left>
      <right/>
      <top style="mediumDashed">
        <color auto="1"/>
      </top>
      <bottom/>
      <diagonal/>
    </border>
    <border>
      <left style="thick">
        <color auto="1"/>
      </left>
      <right/>
      <top style="thick">
        <color auto="1"/>
      </top>
      <bottom style="mediumDashed">
        <color auto="1"/>
      </bottom>
      <diagonal/>
    </border>
    <border>
      <left/>
      <right/>
      <top style="thick">
        <color auto="1"/>
      </top>
      <bottom style="mediumDashed">
        <color auto="1"/>
      </bottom>
      <diagonal/>
    </border>
    <border>
      <left/>
      <right style="thick">
        <color auto="1"/>
      </right>
      <top style="thick">
        <color auto="1"/>
      </top>
      <bottom style="mediumDashed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mediumDashed">
        <color auto="1"/>
      </bottom>
      <diagonal/>
    </border>
    <border>
      <left style="thin">
        <color auto="1"/>
      </left>
      <right style="medium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auto="1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Dashed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Dashed">
        <color auto="1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mediumDashed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Dashed">
        <color auto="1"/>
      </top>
      <bottom/>
      <diagonal/>
    </border>
    <border>
      <left style="medium">
        <color auto="1"/>
      </left>
      <right style="thin">
        <color indexed="64"/>
      </right>
      <top style="thick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Dashed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DashDot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DashDot">
        <color auto="1"/>
      </bottom>
      <diagonal/>
    </border>
    <border>
      <left/>
      <right style="thin">
        <color indexed="64"/>
      </right>
      <top style="thin">
        <color auto="1"/>
      </top>
      <bottom style="mediumDashDot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mediumDashDot">
        <color auto="1"/>
      </bottom>
      <diagonal/>
    </border>
    <border>
      <left style="thick">
        <color auto="1"/>
      </left>
      <right style="thin">
        <color indexed="64"/>
      </right>
      <top style="mediumDashDot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DashDot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DashDot">
        <color auto="1"/>
      </top>
      <bottom style="thin">
        <color auto="1"/>
      </bottom>
      <diagonal/>
    </border>
    <border>
      <left/>
      <right style="thin">
        <color indexed="64"/>
      </right>
      <top style="mediumDashDot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DashDot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/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auto="1"/>
      </top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mediumDashDot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dashed">
        <color auto="1"/>
      </bottom>
      <diagonal/>
    </border>
    <border>
      <left style="thin">
        <color indexed="64"/>
      </left>
      <right/>
      <top style="thick">
        <color auto="1"/>
      </top>
      <bottom style="dashed">
        <color auto="1"/>
      </bottom>
      <diagonal/>
    </border>
    <border>
      <left style="medium">
        <color auto="1"/>
      </left>
      <right style="thin">
        <color indexed="64"/>
      </right>
      <top style="thick">
        <color auto="1"/>
      </top>
      <bottom style="dashed">
        <color auto="1"/>
      </bottom>
      <diagonal/>
    </border>
    <border>
      <left/>
      <right style="thin">
        <color indexed="64"/>
      </right>
      <top style="thick">
        <color auto="1"/>
      </top>
      <bottom style="dashed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auto="1"/>
      </top>
      <bottom style="mediumDashDot">
        <color auto="1"/>
      </bottom>
      <diagonal/>
    </border>
    <border>
      <left style="thin">
        <color indexed="64"/>
      </left>
      <right/>
      <top style="mediumDashDot">
        <color auto="1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ck">
        <color indexed="64"/>
      </right>
      <top style="mediumDashed">
        <color indexed="64"/>
      </top>
      <bottom style="double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mediumDash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Dashed">
        <color auto="1"/>
      </top>
      <bottom style="thick">
        <color indexed="64"/>
      </bottom>
      <diagonal/>
    </border>
    <border>
      <left/>
      <right style="thick">
        <color indexed="64"/>
      </right>
      <top style="mediumDashed">
        <color auto="1"/>
      </top>
      <bottom style="thin">
        <color auto="1"/>
      </bottom>
      <diagonal/>
    </border>
    <border>
      <left/>
      <right style="thick">
        <color indexed="64"/>
      </right>
      <top style="mediumDashed">
        <color auto="1"/>
      </top>
      <bottom/>
      <diagonal/>
    </border>
    <border>
      <left/>
      <right style="thick">
        <color indexed="64"/>
      </right>
      <top style="thin">
        <color auto="1"/>
      </top>
      <bottom style="mediumDashDot">
        <color auto="1"/>
      </bottom>
      <diagonal/>
    </border>
    <border>
      <left/>
      <right style="thick">
        <color indexed="64"/>
      </right>
      <top style="mediumDashDot">
        <color auto="1"/>
      </top>
      <bottom style="thin">
        <color auto="1"/>
      </bottom>
      <diagonal/>
    </border>
    <border>
      <left style="thick">
        <color auto="1"/>
      </left>
      <right/>
      <top/>
      <bottom style="mediumDashed">
        <color auto="1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 style="mediumDashed">
        <color auto="1"/>
      </top>
      <bottom style="dashed">
        <color auto="1"/>
      </bottom>
      <diagonal/>
    </border>
    <border>
      <left style="thin">
        <color indexed="64"/>
      </left>
      <right/>
      <top style="medium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Dashed">
        <color auto="1"/>
      </top>
      <bottom style="dashed">
        <color auto="1"/>
      </bottom>
      <diagonal/>
    </border>
    <border>
      <left/>
      <right style="thick">
        <color indexed="64"/>
      </right>
      <top style="mediumDashed">
        <color auto="1"/>
      </top>
      <bottom style="dashed">
        <color auto="1"/>
      </bottom>
      <diagonal/>
    </border>
    <border>
      <left style="thin">
        <color indexed="64"/>
      </left>
      <right style="thick">
        <color auto="1"/>
      </right>
      <top style="mediumDashed">
        <color auto="1"/>
      </top>
      <bottom style="dashed">
        <color auto="1"/>
      </bottom>
      <diagonal/>
    </border>
    <border>
      <left style="thin">
        <color indexed="64"/>
      </left>
      <right style="thick">
        <color indexed="64"/>
      </right>
      <top/>
      <bottom style="dashed">
        <color auto="1"/>
      </bottom>
      <diagonal/>
    </border>
    <border>
      <left style="thin">
        <color indexed="64"/>
      </left>
      <right style="thick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/>
      <top style="mediumDashed">
        <color indexed="64"/>
      </top>
      <bottom style="double">
        <color auto="1"/>
      </bottom>
      <diagonal/>
    </border>
    <border>
      <left style="thick">
        <color indexed="64"/>
      </left>
      <right/>
      <top style="dashed">
        <color indexed="64"/>
      </top>
      <bottom style="mediumDashed">
        <color indexed="64"/>
      </bottom>
      <diagonal/>
    </border>
    <border>
      <left style="thick">
        <color indexed="64"/>
      </left>
      <right/>
      <top/>
      <bottom style="dashed">
        <color auto="1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 style="thick">
        <color indexed="64"/>
      </left>
      <right/>
      <top style="thick">
        <color auto="1"/>
      </top>
      <bottom style="dashed">
        <color auto="1"/>
      </bottom>
      <diagonal/>
    </border>
    <border>
      <left style="thick">
        <color indexed="64"/>
      </left>
      <right/>
      <top style="dashed">
        <color indexed="64"/>
      </top>
      <bottom style="thick">
        <color indexed="64"/>
      </bottom>
      <diagonal/>
    </border>
    <border>
      <left style="thick">
        <color auto="1"/>
      </left>
      <right/>
      <top style="mediumDashed">
        <color auto="1"/>
      </top>
      <bottom style="dashed">
        <color auto="1"/>
      </bottom>
      <diagonal/>
    </border>
    <border>
      <left style="thick">
        <color indexed="64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Dashed">
        <color auto="1"/>
      </top>
      <bottom style="thick">
        <color indexed="64"/>
      </bottom>
      <diagonal/>
    </border>
    <border>
      <left style="thick">
        <color indexed="64"/>
      </left>
      <right/>
      <top style="thin">
        <color auto="1"/>
      </top>
      <bottom style="mediumDashDot">
        <color auto="1"/>
      </bottom>
      <diagonal/>
    </border>
    <border>
      <left style="thick">
        <color indexed="64"/>
      </left>
      <right/>
      <top style="mediumDashDot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mediumDashed">
        <color indexed="64"/>
      </bottom>
      <diagonal/>
    </border>
    <border>
      <left/>
      <right style="thick">
        <color indexed="64"/>
      </right>
      <top/>
      <bottom style="dashed">
        <color auto="1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thick">
        <color auto="1"/>
      </top>
      <bottom style="dashed">
        <color auto="1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dashDot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Dot">
        <color auto="1"/>
      </top>
      <bottom style="thin">
        <color auto="1"/>
      </bottom>
      <diagonal/>
    </border>
    <border>
      <left style="thin">
        <color indexed="64"/>
      </left>
      <right/>
      <top style="dashDot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dashDot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dashDot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medium">
        <color indexed="64"/>
      </bottom>
      <diagonal/>
    </border>
    <border>
      <left style="thick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ck">
        <color indexed="64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 style="mediumDashed">
        <color auto="1"/>
      </top>
      <bottom style="dashed">
        <color auto="1"/>
      </bottom>
      <diagonal/>
    </border>
    <border>
      <left/>
      <right style="thin">
        <color indexed="64"/>
      </right>
      <top style="dashDot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indexed="64"/>
      </right>
      <top style="medium">
        <color auto="1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ck">
        <color auto="1"/>
      </bottom>
      <diagonal/>
    </border>
    <border>
      <left style="thin">
        <color indexed="64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medium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auto="1"/>
      </top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1886">
    <xf numFmtId="0" fontId="0" fillId="0" borderId="0" xfId="0"/>
    <xf numFmtId="0" fontId="0" fillId="0" borderId="0" xfId="0" applyAlignment="1">
      <alignment horizontal="center"/>
    </xf>
    <xf numFmtId="43" fontId="2" fillId="3" borderId="3" xfId="1" applyFont="1" applyFill="1" applyBorder="1" applyAlignment="1" applyProtection="1">
      <alignment horizontal="center" vertical="center"/>
    </xf>
    <xf numFmtId="43" fontId="2" fillId="3" borderId="4" xfId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14" xfId="0" applyFont="1" applyFill="1" applyBorder="1"/>
    <xf numFmtId="0" fontId="3" fillId="2" borderId="11" xfId="0" applyFont="1" applyFill="1" applyBorder="1"/>
    <xf numFmtId="0" fontId="3" fillId="2" borderId="1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6" fillId="2" borderId="40" xfId="0" applyFont="1" applyFill="1" applyBorder="1" applyAlignment="1">
      <alignment vertical="center"/>
    </xf>
    <xf numFmtId="0" fontId="6" fillId="2" borderId="52" xfId="0" applyFont="1" applyFill="1" applyBorder="1" applyAlignment="1">
      <alignment vertical="center"/>
    </xf>
    <xf numFmtId="1" fontId="6" fillId="2" borderId="53" xfId="0" applyNumberFormat="1" applyFont="1" applyFill="1" applyBorder="1"/>
    <xf numFmtId="1" fontId="6" fillId="2" borderId="54" xfId="0" applyNumberFormat="1" applyFont="1" applyFill="1" applyBorder="1"/>
    <xf numFmtId="1" fontId="6" fillId="2" borderId="55" xfId="0" applyNumberFormat="1" applyFont="1" applyFill="1" applyBorder="1"/>
    <xf numFmtId="0" fontId="3" fillId="2" borderId="52" xfId="0" applyFont="1" applyFill="1" applyBorder="1"/>
    <xf numFmtId="0" fontId="6" fillId="0" borderId="20" xfId="0" applyFont="1" applyBorder="1" applyAlignment="1">
      <alignment vertical="center"/>
    </xf>
    <xf numFmtId="0" fontId="3" fillId="2" borderId="40" xfId="0" applyFont="1" applyFill="1" applyBorder="1"/>
    <xf numFmtId="0" fontId="3" fillId="2" borderId="60" xfId="0" applyFont="1" applyFill="1" applyBorder="1" applyAlignment="1">
      <alignment vertical="center"/>
    </xf>
    <xf numFmtId="0" fontId="3" fillId="2" borderId="61" xfId="0" applyFont="1" applyFill="1" applyBorder="1" applyAlignment="1">
      <alignment vertical="center"/>
    </xf>
    <xf numFmtId="0" fontId="3" fillId="2" borderId="66" xfId="0" applyFont="1" applyFill="1" applyBorder="1"/>
    <xf numFmtId="0" fontId="3" fillId="2" borderId="13" xfId="0" applyFont="1" applyFill="1" applyBorder="1"/>
    <xf numFmtId="0" fontId="3" fillId="2" borderId="10" xfId="0" applyFont="1" applyFill="1" applyBorder="1"/>
    <xf numFmtId="0" fontId="3" fillId="2" borderId="28" xfId="0" applyFont="1" applyFill="1" applyBorder="1" applyAlignment="1">
      <alignment vertical="center"/>
    </xf>
    <xf numFmtId="0" fontId="3" fillId="2" borderId="67" xfId="0" applyFont="1" applyFill="1" applyBorder="1"/>
    <xf numFmtId="0" fontId="6" fillId="2" borderId="12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72" xfId="0" applyFont="1" applyFill="1" applyBorder="1" applyAlignment="1">
      <alignment horizontal="center"/>
    </xf>
    <xf numFmtId="0" fontId="3" fillId="2" borderId="29" xfId="0" applyFont="1" applyFill="1" applyBorder="1"/>
    <xf numFmtId="0" fontId="6" fillId="2" borderId="27" xfId="0" applyFont="1" applyFill="1" applyBorder="1" applyAlignment="1">
      <alignment vertical="center"/>
    </xf>
    <xf numFmtId="0" fontId="6" fillId="2" borderId="52" xfId="0" applyFont="1" applyFill="1" applyBorder="1"/>
    <xf numFmtId="0" fontId="6" fillId="2" borderId="27" xfId="0" applyFont="1" applyFill="1" applyBorder="1"/>
    <xf numFmtId="0" fontId="6" fillId="0" borderId="60" xfId="0" applyFont="1" applyBorder="1"/>
    <xf numFmtId="0" fontId="6" fillId="0" borderId="72" xfId="0" applyFont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6" fillId="2" borderId="5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0" xfId="0" applyFont="1"/>
    <xf numFmtId="1" fontId="9" fillId="0" borderId="0" xfId="2" applyNumberFormat="1" applyFont="1"/>
    <xf numFmtId="0" fontId="6" fillId="0" borderId="2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6" fillId="2" borderId="74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3" fillId="2" borderId="22" xfId="0" applyFont="1" applyFill="1" applyBorder="1"/>
    <xf numFmtId="0" fontId="3" fillId="2" borderId="28" xfId="0" applyFont="1" applyFill="1" applyBorder="1" applyAlignment="1">
      <alignment horizontal="left" vertical="center"/>
    </xf>
    <xf numFmtId="0" fontId="6" fillId="0" borderId="82" xfId="0" applyFont="1" applyBorder="1" applyAlignment="1">
      <alignment vertical="center"/>
    </xf>
    <xf numFmtId="0" fontId="3" fillId="2" borderId="84" xfId="0" applyFont="1" applyFill="1" applyBorder="1" applyAlignment="1">
      <alignment vertical="center"/>
    </xf>
    <xf numFmtId="0" fontId="3" fillId="2" borderId="84" xfId="0" applyFont="1" applyFill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6" fillId="2" borderId="85" xfId="0" applyFont="1" applyFill="1" applyBorder="1" applyAlignment="1">
      <alignment horizontal="left" vertical="top"/>
    </xf>
    <xf numFmtId="0" fontId="8" fillId="0" borderId="2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2" borderId="4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40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2" borderId="49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75" xfId="0" applyFont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86" xfId="0" applyFont="1" applyFill="1" applyBorder="1"/>
    <xf numFmtId="0" fontId="3" fillId="2" borderId="9" xfId="0" applyFont="1" applyFill="1" applyBorder="1"/>
    <xf numFmtId="0" fontId="3" fillId="2" borderId="89" xfId="0" applyFont="1" applyFill="1" applyBorder="1"/>
    <xf numFmtId="0" fontId="3" fillId="2" borderId="90" xfId="0" applyFont="1" applyFill="1" applyBorder="1"/>
    <xf numFmtId="0" fontId="3" fillId="2" borderId="91" xfId="0" applyFont="1" applyFill="1" applyBorder="1"/>
    <xf numFmtId="0" fontId="3" fillId="2" borderId="92" xfId="0" applyFont="1" applyFill="1" applyBorder="1"/>
    <xf numFmtId="0" fontId="3" fillId="2" borderId="2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3" fillId="2" borderId="54" xfId="0" applyFont="1" applyFill="1" applyBorder="1" applyAlignment="1">
      <alignment horizontal="center"/>
    </xf>
    <xf numFmtId="0" fontId="3" fillId="2" borderId="63" xfId="0" applyFont="1" applyFill="1" applyBorder="1" applyAlignment="1">
      <alignment vertical="center"/>
    </xf>
    <xf numFmtId="0" fontId="3" fillId="2" borderId="8" xfId="0" applyFont="1" applyFill="1" applyBorder="1"/>
    <xf numFmtId="0" fontId="6" fillId="2" borderId="75" xfId="0" applyFont="1" applyFill="1" applyBorder="1" applyAlignment="1">
      <alignment vertical="center"/>
    </xf>
    <xf numFmtId="0" fontId="3" fillId="2" borderId="7" xfId="0" applyFont="1" applyFill="1" applyBorder="1"/>
    <xf numFmtId="0" fontId="6" fillId="0" borderId="93" xfId="0" applyFont="1" applyBorder="1"/>
    <xf numFmtId="0" fontId="6" fillId="0" borderId="91" xfId="0" applyFont="1" applyBorder="1"/>
    <xf numFmtId="0" fontId="3" fillId="2" borderId="5" xfId="0" applyFont="1" applyFill="1" applyBorder="1" applyAlignment="1">
      <alignment vertical="center"/>
    </xf>
    <xf numFmtId="0" fontId="6" fillId="2" borderId="38" xfId="0" applyFont="1" applyFill="1" applyBorder="1"/>
    <xf numFmtId="0" fontId="6" fillId="2" borderId="22" xfId="0" applyFont="1" applyFill="1" applyBorder="1"/>
    <xf numFmtId="0" fontId="6" fillId="2" borderId="25" xfId="0" applyFont="1" applyFill="1" applyBorder="1"/>
    <xf numFmtId="0" fontId="6" fillId="0" borderId="23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70" xfId="0" applyFont="1" applyBorder="1"/>
    <xf numFmtId="0" fontId="6" fillId="0" borderId="20" xfId="0" applyFont="1" applyBorder="1"/>
    <xf numFmtId="0" fontId="3" fillId="2" borderId="72" xfId="0" applyFont="1" applyFill="1" applyBorder="1"/>
    <xf numFmtId="0" fontId="3" fillId="2" borderId="99" xfId="0" applyFont="1" applyFill="1" applyBorder="1"/>
    <xf numFmtId="0" fontId="6" fillId="2" borderId="99" xfId="0" applyFont="1" applyFill="1" applyBorder="1" applyAlignment="1">
      <alignment vertical="center"/>
    </xf>
    <xf numFmtId="0" fontId="3" fillId="2" borderId="60" xfId="0" applyFont="1" applyFill="1" applyBorder="1"/>
    <xf numFmtId="0" fontId="3" fillId="2" borderId="68" xfId="0" applyFont="1" applyFill="1" applyBorder="1" applyAlignment="1">
      <alignment vertical="center"/>
    </xf>
    <xf numFmtId="0" fontId="6" fillId="2" borderId="101" xfId="0" applyFont="1" applyFill="1" applyBorder="1" applyAlignment="1">
      <alignment vertical="center"/>
    </xf>
    <xf numFmtId="0" fontId="3" fillId="2" borderId="102" xfId="0" applyFont="1" applyFill="1" applyBorder="1" applyAlignment="1">
      <alignment vertical="center"/>
    </xf>
    <xf numFmtId="0" fontId="6" fillId="2" borderId="60" xfId="0" applyFont="1" applyFill="1" applyBorder="1" applyAlignment="1">
      <alignment vertical="center"/>
    </xf>
    <xf numFmtId="0" fontId="6" fillId="2" borderId="61" xfId="0" applyFont="1" applyFill="1" applyBorder="1" applyAlignment="1">
      <alignment vertical="center"/>
    </xf>
    <xf numFmtId="0" fontId="3" fillId="2" borderId="103" xfId="0" applyFont="1" applyFill="1" applyBorder="1"/>
    <xf numFmtId="0" fontId="3" fillId="2" borderId="54" xfId="0" applyFont="1" applyFill="1" applyBorder="1" applyAlignment="1">
      <alignment vertical="center"/>
    </xf>
    <xf numFmtId="0" fontId="6" fillId="2" borderId="72" xfId="0" applyFont="1" applyFill="1" applyBorder="1" applyAlignment="1">
      <alignment vertical="center"/>
    </xf>
    <xf numFmtId="0" fontId="6" fillId="0" borderId="99" xfId="0" applyFont="1" applyBorder="1" applyAlignment="1">
      <alignment vertical="center"/>
    </xf>
    <xf numFmtId="0" fontId="3" fillId="2" borderId="104" xfId="0" applyFont="1" applyFill="1" applyBorder="1"/>
    <xf numFmtId="0" fontId="3" fillId="2" borderId="101" xfId="0" applyFont="1" applyFill="1" applyBorder="1"/>
    <xf numFmtId="0" fontId="3" fillId="2" borderId="72" xfId="0" applyFont="1" applyFill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3" fillId="2" borderId="105" xfId="0" applyFont="1" applyFill="1" applyBorder="1"/>
    <xf numFmtId="0" fontId="3" fillId="2" borderId="61" xfId="0" applyFont="1" applyFill="1" applyBorder="1"/>
    <xf numFmtId="0" fontId="3" fillId="2" borderId="82" xfId="0" applyFont="1" applyFill="1" applyBorder="1"/>
    <xf numFmtId="0" fontId="8" fillId="0" borderId="109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top"/>
    </xf>
    <xf numFmtId="0" fontId="3" fillId="2" borderId="106" xfId="0" applyFont="1" applyFill="1" applyBorder="1" applyAlignment="1">
      <alignment horizontal="center"/>
    </xf>
    <xf numFmtId="0" fontId="3" fillId="2" borderId="97" xfId="0" applyFont="1" applyFill="1" applyBorder="1" applyAlignment="1">
      <alignment horizontal="center"/>
    </xf>
    <xf numFmtId="0" fontId="3" fillId="2" borderId="108" xfId="0" applyFont="1" applyFill="1" applyBorder="1" applyAlignment="1">
      <alignment horizontal="center"/>
    </xf>
    <xf numFmtId="0" fontId="3" fillId="2" borderId="109" xfId="0" applyFont="1" applyFill="1" applyBorder="1" applyAlignment="1">
      <alignment horizontal="center"/>
    </xf>
    <xf numFmtId="0" fontId="3" fillId="2" borderId="110" xfId="0" applyFont="1" applyFill="1" applyBorder="1" applyAlignment="1">
      <alignment horizontal="center"/>
    </xf>
    <xf numFmtId="0" fontId="3" fillId="2" borderId="111" xfId="0" applyFont="1" applyFill="1" applyBorder="1" applyAlignment="1">
      <alignment horizontal="center"/>
    </xf>
    <xf numFmtId="0" fontId="3" fillId="2" borderId="112" xfId="0" applyFont="1" applyFill="1" applyBorder="1" applyAlignment="1">
      <alignment horizontal="center"/>
    </xf>
    <xf numFmtId="0" fontId="3" fillId="2" borderId="98" xfId="0" applyFont="1" applyFill="1" applyBorder="1" applyAlignment="1">
      <alignment horizontal="center"/>
    </xf>
    <xf numFmtId="0" fontId="3" fillId="2" borderId="113" xfId="0" applyFont="1" applyFill="1" applyBorder="1" applyAlignment="1">
      <alignment horizontal="center"/>
    </xf>
    <xf numFmtId="0" fontId="3" fillId="2" borderId="114" xfId="0" applyFont="1" applyFill="1" applyBorder="1" applyAlignment="1">
      <alignment horizontal="center"/>
    </xf>
    <xf numFmtId="0" fontId="3" fillId="2" borderId="115" xfId="0" applyFont="1" applyFill="1" applyBorder="1" applyAlignment="1">
      <alignment horizontal="center"/>
    </xf>
    <xf numFmtId="0" fontId="3" fillId="2" borderId="116" xfId="0" applyFont="1" applyFill="1" applyBorder="1" applyAlignment="1">
      <alignment horizontal="center"/>
    </xf>
    <xf numFmtId="0" fontId="3" fillId="2" borderId="117" xfId="0" applyFont="1" applyFill="1" applyBorder="1" applyAlignment="1">
      <alignment horizontal="center"/>
    </xf>
    <xf numFmtId="0" fontId="3" fillId="2" borderId="9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6" xfId="0" applyFont="1" applyBorder="1" applyAlignment="1">
      <alignment horizontal="center"/>
    </xf>
    <xf numFmtId="0" fontId="6" fillId="0" borderId="97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2" borderId="68" xfId="0" applyFont="1" applyFill="1" applyBorder="1" applyAlignment="1">
      <alignment horizontal="center"/>
    </xf>
    <xf numFmtId="0" fontId="3" fillId="2" borderId="103" xfId="0" applyFont="1" applyFill="1" applyBorder="1" applyAlignment="1">
      <alignment horizontal="center"/>
    </xf>
    <xf numFmtId="0" fontId="3" fillId="2" borderId="120" xfId="0" applyFont="1" applyFill="1" applyBorder="1" applyAlignment="1">
      <alignment horizontal="center"/>
    </xf>
    <xf numFmtId="0" fontId="3" fillId="2" borderId="118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3" fillId="2" borderId="121" xfId="0" applyFont="1" applyFill="1" applyBorder="1" applyAlignment="1">
      <alignment horizontal="center"/>
    </xf>
    <xf numFmtId="0" fontId="3" fillId="2" borderId="102" xfId="0" applyFont="1" applyFill="1" applyBorder="1" applyAlignment="1">
      <alignment horizontal="center"/>
    </xf>
    <xf numFmtId="0" fontId="3" fillId="2" borderId="99" xfId="0" applyFont="1" applyFill="1" applyBorder="1" applyAlignment="1">
      <alignment horizontal="center"/>
    </xf>
    <xf numFmtId="0" fontId="3" fillId="2" borderId="122" xfId="0" applyFont="1" applyFill="1" applyBorder="1" applyAlignment="1">
      <alignment horizontal="center"/>
    </xf>
    <xf numFmtId="0" fontId="3" fillId="2" borderId="104" xfId="0" applyFont="1" applyFill="1" applyBorder="1" applyAlignment="1">
      <alignment horizontal="center"/>
    </xf>
    <xf numFmtId="1" fontId="3" fillId="2" borderId="61" xfId="0" applyNumberFormat="1" applyFont="1" applyFill="1" applyBorder="1" applyAlignment="1">
      <alignment horizontal="center"/>
    </xf>
    <xf numFmtId="0" fontId="3" fillId="2" borderId="105" xfId="0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0" fontId="3" fillId="2" borderId="136" xfId="0" applyFont="1" applyFill="1" applyBorder="1" applyAlignment="1">
      <alignment horizontal="center"/>
    </xf>
    <xf numFmtId="0" fontId="6" fillId="0" borderId="108" xfId="0" applyFont="1" applyBorder="1" applyAlignment="1">
      <alignment horizontal="center"/>
    </xf>
    <xf numFmtId="1" fontId="3" fillId="2" borderId="98" xfId="0" applyNumberFormat="1" applyFont="1" applyFill="1" applyBorder="1" applyAlignment="1">
      <alignment horizontal="center"/>
    </xf>
    <xf numFmtId="0" fontId="3" fillId="2" borderId="38" xfId="0" applyFont="1" applyFill="1" applyBorder="1" applyAlignment="1">
      <alignment vertical="center"/>
    </xf>
    <xf numFmtId="0" fontId="6" fillId="0" borderId="82" xfId="0" applyFont="1" applyBorder="1"/>
    <xf numFmtId="0" fontId="6" fillId="0" borderId="52" xfId="0" applyFont="1" applyBorder="1" applyAlignment="1">
      <alignment horizontal="left" vertical="center"/>
    </xf>
    <xf numFmtId="0" fontId="6" fillId="0" borderId="106" xfId="0" applyFont="1" applyBorder="1" applyAlignment="1">
      <alignment horizontal="center"/>
    </xf>
    <xf numFmtId="0" fontId="6" fillId="0" borderId="31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6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3" fillId="2" borderId="17" xfId="0" applyFont="1" applyFill="1" applyBorder="1"/>
    <xf numFmtId="0" fontId="6" fillId="0" borderId="84" xfId="0" applyFont="1" applyBorder="1" applyAlignment="1">
      <alignment horizontal="left" vertical="center"/>
    </xf>
    <xf numFmtId="0" fontId="6" fillId="0" borderId="42" xfId="0" applyFont="1" applyBorder="1" applyAlignment="1">
      <alignment vertical="center"/>
    </xf>
    <xf numFmtId="0" fontId="3" fillId="2" borderId="85" xfId="0" applyFont="1" applyFill="1" applyBorder="1"/>
    <xf numFmtId="0" fontId="3" fillId="2" borderId="28" xfId="0" applyFont="1" applyFill="1" applyBorder="1"/>
    <xf numFmtId="0" fontId="3" fillId="2" borderId="74" xfId="0" applyFont="1" applyFill="1" applyBorder="1"/>
    <xf numFmtId="0" fontId="3" fillId="2" borderId="137" xfId="0" applyFont="1" applyFill="1" applyBorder="1"/>
    <xf numFmtId="0" fontId="3" fillId="2" borderId="138" xfId="0" applyFont="1" applyFill="1" applyBorder="1"/>
    <xf numFmtId="0" fontId="3" fillId="2" borderId="139" xfId="0" applyFont="1" applyFill="1" applyBorder="1" applyAlignment="1">
      <alignment horizontal="center"/>
    </xf>
    <xf numFmtId="0" fontId="3" fillId="2" borderId="142" xfId="0" applyFont="1" applyFill="1" applyBorder="1"/>
    <xf numFmtId="0" fontId="3" fillId="2" borderId="143" xfId="0" applyFont="1" applyFill="1" applyBorder="1"/>
    <xf numFmtId="0" fontId="3" fillId="2" borderId="144" xfId="0" applyFont="1" applyFill="1" applyBorder="1" applyAlignment="1">
      <alignment horizontal="center"/>
    </xf>
    <xf numFmtId="0" fontId="3" fillId="2" borderId="38" xfId="0" applyFont="1" applyFill="1" applyBorder="1"/>
    <xf numFmtId="0" fontId="3" fillId="2" borderId="11" xfId="0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45" xfId="0" applyFont="1" applyFill="1" applyBorder="1"/>
    <xf numFmtId="0" fontId="6" fillId="2" borderId="31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3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63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2" borderId="55" xfId="0" applyFont="1" applyFill="1" applyBorder="1" applyAlignment="1">
      <alignment vertical="center"/>
    </xf>
    <xf numFmtId="0" fontId="3" fillId="2" borderId="55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2" borderId="28" xfId="0" applyFont="1" applyFill="1" applyBorder="1"/>
    <xf numFmtId="0" fontId="6" fillId="0" borderId="28" xfId="0" applyFont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7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7" fillId="0" borderId="10" xfId="0" quotePrefix="1" applyFont="1" applyBorder="1" applyAlignment="1">
      <alignment horizontal="center"/>
    </xf>
    <xf numFmtId="44" fontId="13" fillId="3" borderId="4" xfId="3" applyFont="1" applyFill="1" applyBorder="1" applyAlignment="1" applyProtection="1">
      <alignment horizontal="center" vertical="center"/>
    </xf>
    <xf numFmtId="0" fontId="11" fillId="0" borderId="71" xfId="0" applyFont="1" applyBorder="1" applyAlignment="1">
      <alignment horizontal="center"/>
    </xf>
    <xf numFmtId="1" fontId="12" fillId="6" borderId="147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4" fillId="2" borderId="17" xfId="0" applyFont="1" applyFill="1" applyBorder="1" applyAlignment="1">
      <alignment vertical="center"/>
    </xf>
    <xf numFmtId="0" fontId="14" fillId="2" borderId="72" xfId="0" applyFont="1" applyFill="1" applyBorder="1"/>
    <xf numFmtId="0" fontId="14" fillId="2" borderId="1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22" xfId="0" applyFont="1" applyBorder="1" applyAlignment="1">
      <alignment vertical="center"/>
    </xf>
    <xf numFmtId="0" fontId="14" fillId="2" borderId="99" xfId="0" applyFont="1" applyFill="1" applyBorder="1"/>
    <xf numFmtId="0" fontId="14" fillId="2" borderId="20" xfId="0" applyFont="1" applyFill="1" applyBorder="1" applyAlignment="1">
      <alignment horizontal="center"/>
    </xf>
    <xf numFmtId="0" fontId="10" fillId="2" borderId="99" xfId="0" applyFont="1" applyFill="1" applyBorder="1" applyAlignment="1">
      <alignment vertical="center"/>
    </xf>
    <xf numFmtId="0" fontId="10" fillId="0" borderId="73" xfId="0" applyFont="1" applyBorder="1" applyAlignment="1">
      <alignment vertical="center"/>
    </xf>
    <xf numFmtId="0" fontId="14" fillId="2" borderId="100" xfId="0" applyFont="1" applyFill="1" applyBorder="1"/>
    <xf numFmtId="0" fontId="14" fillId="2" borderId="78" xfId="0" applyFont="1" applyFill="1" applyBorder="1" applyAlignment="1">
      <alignment horizontal="center"/>
    </xf>
    <xf numFmtId="0" fontId="10" fillId="0" borderId="27" xfId="0" applyFont="1" applyBorder="1" applyAlignment="1">
      <alignment vertical="center"/>
    </xf>
    <xf numFmtId="0" fontId="14" fillId="2" borderId="60" xfId="0" applyFont="1" applyFill="1" applyBorder="1"/>
    <xf numFmtId="0" fontId="14" fillId="2" borderId="40" xfId="0" applyFont="1" applyFill="1" applyBorder="1" applyAlignment="1">
      <alignment horizontal="center"/>
    </xf>
    <xf numFmtId="0" fontId="14" fillId="2" borderId="31" xfId="0" applyFont="1" applyFill="1" applyBorder="1" applyAlignment="1">
      <alignment vertical="center"/>
    </xf>
    <xf numFmtId="0" fontId="14" fillId="2" borderId="68" xfId="0" applyFont="1" applyFill="1" applyBorder="1" applyAlignment="1">
      <alignment vertical="center"/>
    </xf>
    <xf numFmtId="0" fontId="14" fillId="2" borderId="29" xfId="0" applyFont="1" applyFill="1" applyBorder="1" applyAlignment="1">
      <alignment horizontal="center"/>
    </xf>
    <xf numFmtId="0" fontId="10" fillId="2" borderId="58" xfId="0" applyFont="1" applyFill="1" applyBorder="1" applyAlignment="1">
      <alignment vertical="center"/>
    </xf>
    <xf numFmtId="0" fontId="10" fillId="2" borderId="101" xfId="0" applyFont="1" applyFill="1" applyBorder="1" applyAlignment="1">
      <alignment vertical="center"/>
    </xf>
    <xf numFmtId="0" fontId="14" fillId="2" borderId="36" xfId="0" applyFont="1" applyFill="1" applyBorder="1" applyAlignment="1">
      <alignment horizontal="center"/>
    </xf>
    <xf numFmtId="0" fontId="10" fillId="2" borderId="74" xfId="0" applyFont="1" applyFill="1" applyBorder="1" applyAlignment="1">
      <alignment vertical="center"/>
    </xf>
    <xf numFmtId="0" fontId="14" fillId="2" borderId="102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/>
    </xf>
    <xf numFmtId="0" fontId="10" fillId="2" borderId="27" xfId="0" applyFont="1" applyFill="1" applyBorder="1" applyAlignment="1">
      <alignment vertical="center"/>
    </xf>
    <xf numFmtId="0" fontId="10" fillId="2" borderId="60" xfId="0" applyFont="1" applyFill="1" applyBorder="1" applyAlignment="1">
      <alignment vertical="center"/>
    </xf>
    <xf numFmtId="0" fontId="14" fillId="2" borderId="14" xfId="0" applyFont="1" applyFill="1" applyBorder="1"/>
    <xf numFmtId="0" fontId="10" fillId="2" borderId="61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center"/>
    </xf>
    <xf numFmtId="0" fontId="14" fillId="2" borderId="28" xfId="0" applyFont="1" applyFill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4" fillId="2" borderId="103" xfId="0" applyFont="1" applyFill="1" applyBorder="1"/>
    <xf numFmtId="0" fontId="14" fillId="2" borderId="11" xfId="0" applyFont="1" applyFill="1" applyBorder="1" applyAlignment="1">
      <alignment horizontal="center"/>
    </xf>
    <xf numFmtId="0" fontId="10" fillId="0" borderId="17" xfId="0" applyFont="1" applyBorder="1" applyAlignment="1">
      <alignment vertical="center"/>
    </xf>
    <xf numFmtId="0" fontId="14" fillId="2" borderId="72" xfId="0" applyFont="1" applyFill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14" fillId="2" borderId="54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10" fillId="2" borderId="52" xfId="0" applyFont="1" applyFill="1" applyBorder="1" applyAlignment="1">
      <alignment vertical="center"/>
    </xf>
    <xf numFmtId="0" fontId="10" fillId="2" borderId="72" xfId="0" applyFont="1" applyFill="1" applyBorder="1" applyAlignment="1">
      <alignment vertical="center"/>
    </xf>
    <xf numFmtId="1" fontId="10" fillId="2" borderId="53" xfId="0" applyNumberFormat="1" applyFont="1" applyFill="1" applyBorder="1"/>
    <xf numFmtId="0" fontId="14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1" fontId="10" fillId="2" borderId="54" xfId="0" applyNumberFormat="1" applyFont="1" applyFill="1" applyBorder="1"/>
    <xf numFmtId="1" fontId="10" fillId="2" borderId="55" xfId="0" applyNumberFormat="1" applyFont="1" applyFill="1" applyBorder="1"/>
    <xf numFmtId="0" fontId="14" fillId="2" borderId="52" xfId="0" applyFont="1" applyFill="1" applyBorder="1"/>
    <xf numFmtId="0" fontId="10" fillId="2" borderId="12" xfId="0" applyFont="1" applyFill="1" applyBorder="1" applyAlignment="1">
      <alignment horizontal="center"/>
    </xf>
    <xf numFmtId="0" fontId="14" fillId="2" borderId="22" xfId="0" applyFont="1" applyFill="1" applyBorder="1"/>
    <xf numFmtId="0" fontId="10" fillId="0" borderId="99" xfId="0" applyFont="1" applyBorder="1" applyAlignment="1">
      <alignment vertical="center"/>
    </xf>
    <xf numFmtId="0" fontId="14" fillId="2" borderId="104" xfId="0" applyFont="1" applyFill="1" applyBorder="1"/>
    <xf numFmtId="0" fontId="14" fillId="2" borderId="23" xfId="0" applyFont="1" applyFill="1" applyBorder="1" applyAlignment="1">
      <alignment horizontal="center"/>
    </xf>
    <xf numFmtId="0" fontId="14" fillId="2" borderId="101" xfId="0" applyFont="1" applyFill="1" applyBorder="1"/>
    <xf numFmtId="0" fontId="14" fillId="2" borderId="60" xfId="0" applyFont="1" applyFill="1" applyBorder="1" applyAlignment="1">
      <alignment vertical="center"/>
    </xf>
    <xf numFmtId="0" fontId="14" fillId="2" borderId="61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66" xfId="0" applyFont="1" applyFill="1" applyBorder="1"/>
    <xf numFmtId="0" fontId="14" fillId="2" borderId="105" xfId="0" applyFont="1" applyFill="1" applyBorder="1"/>
    <xf numFmtId="0" fontId="14" fillId="2" borderId="61" xfId="0" applyFont="1" applyFill="1" applyBorder="1"/>
    <xf numFmtId="0" fontId="14" fillId="2" borderId="70" xfId="0" applyFont="1" applyFill="1" applyBorder="1" applyAlignment="1">
      <alignment horizontal="center"/>
    </xf>
    <xf numFmtId="0" fontId="14" fillId="2" borderId="67" xfId="0" applyFont="1" applyFill="1" applyBorder="1"/>
    <xf numFmtId="0" fontId="14" fillId="2" borderId="84" xfId="0" applyFont="1" applyFill="1" applyBorder="1" applyAlignment="1">
      <alignment horizontal="left" vertical="center"/>
    </xf>
    <xf numFmtId="0" fontId="14" fillId="2" borderId="82" xfId="0" applyFont="1" applyFill="1" applyBorder="1"/>
    <xf numFmtId="0" fontId="10" fillId="0" borderId="27" xfId="0" applyFont="1" applyBorder="1" applyAlignment="1">
      <alignment horizontal="left" vertical="center"/>
    </xf>
    <xf numFmtId="0" fontId="10" fillId="2" borderId="85" xfId="0" applyFont="1" applyFill="1" applyBorder="1" applyAlignment="1">
      <alignment horizontal="left" vertical="top"/>
    </xf>
    <xf numFmtId="0" fontId="10" fillId="0" borderId="29" xfId="0" applyFont="1" applyBorder="1" applyAlignment="1">
      <alignment horizontal="left" vertical="center"/>
    </xf>
    <xf numFmtId="0" fontId="14" fillId="2" borderId="68" xfId="0" quotePrefix="1" applyFont="1" applyFill="1" applyBorder="1" applyAlignment="1">
      <alignment horizontal="center" vertical="center"/>
    </xf>
    <xf numFmtId="0" fontId="10" fillId="0" borderId="6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4" fillId="2" borderId="60" xfId="0" quotePrefix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4" fillId="2" borderId="72" xfId="0" applyFont="1" applyFill="1" applyBorder="1" applyAlignment="1">
      <alignment horizontal="center"/>
    </xf>
    <xf numFmtId="0" fontId="10" fillId="2" borderId="42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74" xfId="0" applyFont="1" applyBorder="1" applyAlignment="1">
      <alignment vertical="center"/>
    </xf>
    <xf numFmtId="0" fontId="14" fillId="2" borderId="9" xfId="0" applyFont="1" applyFill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2" borderId="49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4" fillId="2" borderId="10" xfId="0" applyFont="1" applyFill="1" applyBorder="1"/>
    <xf numFmtId="0" fontId="14" fillId="2" borderId="10" xfId="0" quotePrefix="1" applyFont="1" applyFill="1" applyBorder="1" applyAlignment="1">
      <alignment horizontal="center"/>
    </xf>
    <xf numFmtId="0" fontId="14" fillId="2" borderId="12" xfId="0" applyFont="1" applyFill="1" applyBorder="1"/>
    <xf numFmtId="0" fontId="14" fillId="2" borderId="7" xfId="0" applyFont="1" applyFill="1" applyBorder="1" applyAlignment="1">
      <alignment horizontal="center"/>
    </xf>
    <xf numFmtId="0" fontId="14" fillId="2" borderId="86" xfId="0" applyFont="1" applyFill="1" applyBorder="1"/>
    <xf numFmtId="0" fontId="14" fillId="2" borderId="9" xfId="0" applyFont="1" applyFill="1" applyBorder="1"/>
    <xf numFmtId="0" fontId="14" fillId="2" borderId="9" xfId="0" applyFont="1" applyFill="1" applyBorder="1" applyAlignment="1">
      <alignment horizontal="center"/>
    </xf>
    <xf numFmtId="0" fontId="14" fillId="2" borderId="89" xfId="0" applyFont="1" applyFill="1" applyBorder="1"/>
    <xf numFmtId="0" fontId="14" fillId="2" borderId="1" xfId="0" applyFont="1" applyFill="1" applyBorder="1"/>
    <xf numFmtId="0" fontId="14" fillId="2" borderId="90" xfId="0" applyFont="1" applyFill="1" applyBorder="1"/>
    <xf numFmtId="0" fontId="14" fillId="2" borderId="11" xfId="0" applyFont="1" applyFill="1" applyBorder="1"/>
    <xf numFmtId="0" fontId="14" fillId="2" borderId="91" xfId="0" applyFont="1" applyFill="1" applyBorder="1"/>
    <xf numFmtId="0" fontId="14" fillId="2" borderId="20" xfId="0" applyFont="1" applyFill="1" applyBorder="1"/>
    <xf numFmtId="0" fontId="14" fillId="2" borderId="9" xfId="0" applyFont="1" applyFill="1" applyBorder="1" applyAlignment="1">
      <alignment vertical="center"/>
    </xf>
    <xf numFmtId="0" fontId="14" fillId="2" borderId="92" xfId="0" applyFont="1" applyFill="1" applyBorder="1"/>
    <xf numFmtId="0" fontId="14" fillId="2" borderId="23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4" fillId="2" borderId="13" xfId="0" applyFont="1" applyFill="1" applyBorder="1" applyAlignment="1">
      <alignment vertical="center"/>
    </xf>
    <xf numFmtId="0" fontId="14" fillId="2" borderId="29" xfId="0" applyFont="1" applyFill="1" applyBorder="1"/>
    <xf numFmtId="0" fontId="10" fillId="0" borderId="49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4" fillId="2" borderId="40" xfId="0" applyFont="1" applyFill="1" applyBorder="1"/>
    <xf numFmtId="0" fontId="14" fillId="2" borderId="38" xfId="0" applyFont="1" applyFill="1" applyBorder="1" applyAlignment="1">
      <alignment vertical="center"/>
    </xf>
    <xf numFmtId="0" fontId="10" fillId="2" borderId="27" xfId="0" applyFont="1" applyFill="1" applyBorder="1"/>
    <xf numFmtId="0" fontId="10" fillId="0" borderId="40" xfId="0" applyFont="1" applyBorder="1" applyAlignment="1">
      <alignment vertical="center"/>
    </xf>
    <xf numFmtId="0" fontId="10" fillId="0" borderId="40" xfId="0" quotePrefix="1" applyFont="1" applyBorder="1" applyAlignment="1">
      <alignment horizontal="center" vertical="center"/>
    </xf>
    <xf numFmtId="0" fontId="10" fillId="0" borderId="91" xfId="0" applyFont="1" applyBorder="1"/>
    <xf numFmtId="0" fontId="10" fillId="0" borderId="20" xfId="0" applyFont="1" applyBorder="1"/>
    <xf numFmtId="0" fontId="10" fillId="0" borderId="20" xfId="0" applyFont="1" applyBorder="1" applyAlignment="1">
      <alignment horizontal="center"/>
    </xf>
    <xf numFmtId="0" fontId="10" fillId="2" borderId="52" xfId="0" applyFont="1" applyFill="1" applyBorder="1"/>
    <xf numFmtId="0" fontId="14" fillId="2" borderId="5" xfId="0" applyFont="1" applyFill="1" applyBorder="1" applyAlignment="1">
      <alignment vertical="center"/>
    </xf>
    <xf numFmtId="0" fontId="10" fillId="2" borderId="38" xfId="0" applyFont="1" applyFill="1" applyBorder="1"/>
    <xf numFmtId="0" fontId="10" fillId="2" borderId="22" xfId="0" applyFont="1" applyFill="1" applyBorder="1"/>
    <xf numFmtId="0" fontId="10" fillId="0" borderId="20" xfId="0" applyFont="1" applyBorder="1" applyAlignment="1">
      <alignment vertical="center"/>
    </xf>
    <xf numFmtId="0" fontId="10" fillId="2" borderId="25" xfId="0" applyFont="1" applyFill="1" applyBorder="1"/>
    <xf numFmtId="0" fontId="10" fillId="0" borderId="5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7" xfId="0" applyFont="1" applyFill="1" applyBorder="1"/>
    <xf numFmtId="0" fontId="10" fillId="0" borderId="60" xfId="0" applyFont="1" applyBorder="1"/>
    <xf numFmtId="0" fontId="10" fillId="0" borderId="40" xfId="0" applyFont="1" applyBorder="1" applyAlignment="1">
      <alignment horizontal="center"/>
    </xf>
    <xf numFmtId="0" fontId="14" fillId="2" borderId="63" xfId="0" applyFont="1" applyFill="1" applyBorder="1" applyAlignment="1">
      <alignment vertical="center"/>
    </xf>
    <xf numFmtId="0" fontId="14" fillId="2" borderId="8" xfId="0" applyFont="1" applyFill="1" applyBorder="1"/>
    <xf numFmtId="0" fontId="10" fillId="2" borderId="75" xfId="0" applyFont="1" applyFill="1" applyBorder="1" applyAlignment="1">
      <alignment vertical="center"/>
    </xf>
    <xf numFmtId="0" fontId="14" fillId="2" borderId="7" xfId="0" applyFont="1" applyFill="1" applyBorder="1"/>
    <xf numFmtId="0" fontId="10" fillId="0" borderId="42" xfId="0" applyFont="1" applyBorder="1" applyAlignment="1">
      <alignment vertical="center"/>
    </xf>
    <xf numFmtId="0" fontId="14" fillId="2" borderId="85" xfId="0" applyFont="1" applyFill="1" applyBorder="1"/>
    <xf numFmtId="0" fontId="14" fillId="2" borderId="74" xfId="0" applyFont="1" applyFill="1" applyBorder="1"/>
    <xf numFmtId="0" fontId="14" fillId="2" borderId="137" xfId="0" applyFont="1" applyFill="1" applyBorder="1"/>
    <xf numFmtId="0" fontId="14" fillId="2" borderId="138" xfId="0" applyFont="1" applyFill="1" applyBorder="1"/>
    <xf numFmtId="0" fontId="14" fillId="2" borderId="142" xfId="0" applyFont="1" applyFill="1" applyBorder="1"/>
    <xf numFmtId="0" fontId="14" fillId="2" borderId="143" xfId="0" applyFont="1" applyFill="1" applyBorder="1"/>
    <xf numFmtId="0" fontId="14" fillId="2" borderId="143" xfId="0" applyFont="1" applyFill="1" applyBorder="1" applyAlignment="1">
      <alignment horizontal="center"/>
    </xf>
    <xf numFmtId="0" fontId="14" fillId="2" borderId="38" xfId="0" applyFont="1" applyFill="1" applyBorder="1"/>
    <xf numFmtId="0" fontId="14" fillId="2" borderId="11" xfId="0" applyFont="1" applyFill="1" applyBorder="1" applyAlignment="1">
      <alignment vertical="center"/>
    </xf>
    <xf numFmtId="0" fontId="14" fillId="2" borderId="27" xfId="0" applyFont="1" applyFill="1" applyBorder="1"/>
    <xf numFmtId="0" fontId="10" fillId="2" borderId="40" xfId="0" applyFont="1" applyFill="1" applyBorder="1" applyAlignment="1">
      <alignment vertical="center"/>
    </xf>
    <xf numFmtId="0" fontId="14" fillId="2" borderId="13" xfId="0" applyFont="1" applyFill="1" applyBorder="1"/>
    <xf numFmtId="0" fontId="10" fillId="2" borderId="3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33" xfId="0" applyFont="1" applyFill="1" applyBorder="1" applyAlignment="1">
      <alignment vertical="center"/>
    </xf>
    <xf numFmtId="0" fontId="10" fillId="2" borderId="63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" fontId="0" fillId="2" borderId="0" xfId="0" applyNumberFormat="1" applyFill="1"/>
    <xf numFmtId="0" fontId="20" fillId="0" borderId="5" xfId="0" applyFont="1" applyBorder="1" applyAlignment="1">
      <alignment horizontal="center"/>
    </xf>
    <xf numFmtId="2" fontId="11" fillId="7" borderId="1" xfId="0" applyNumberFormat="1" applyFont="1" applyFill="1" applyBorder="1" applyAlignment="1">
      <alignment horizontal="left" vertical="center"/>
    </xf>
    <xf numFmtId="1" fontId="11" fillId="7" borderId="1" xfId="0" applyNumberFormat="1" applyFont="1" applyFill="1" applyBorder="1" applyAlignment="1">
      <alignment horizontal="center" vertical="center"/>
    </xf>
    <xf numFmtId="44" fontId="11" fillId="7" borderId="1" xfId="3" applyFont="1" applyFill="1" applyBorder="1" applyAlignment="1">
      <alignment horizontal="left" vertical="center"/>
    </xf>
    <xf numFmtId="0" fontId="14" fillId="2" borderId="105" xfId="0" applyFont="1" applyFill="1" applyBorder="1" applyAlignment="1">
      <alignment vertical="center"/>
    </xf>
    <xf numFmtId="0" fontId="10" fillId="0" borderId="103" xfId="0" applyFont="1" applyBorder="1" applyAlignment="1">
      <alignment vertical="center"/>
    </xf>
    <xf numFmtId="0" fontId="10" fillId="0" borderId="118" xfId="0" applyFont="1" applyBorder="1" applyAlignment="1">
      <alignment vertical="center"/>
    </xf>
    <xf numFmtId="0" fontId="21" fillId="0" borderId="0" xfId="0" applyFont="1" applyAlignment="1">
      <alignment horizontal="left"/>
    </xf>
    <xf numFmtId="0" fontId="23" fillId="2" borderId="148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0" fillId="8" borderId="10" xfId="0" quotePrefix="1" applyFont="1" applyFill="1" applyBorder="1" applyAlignment="1">
      <alignment horizontal="center"/>
    </xf>
    <xf numFmtId="43" fontId="15" fillId="3" borderId="149" xfId="1" applyFont="1" applyFill="1" applyBorder="1" applyAlignment="1" applyProtection="1">
      <alignment horizontal="center" vertical="center"/>
    </xf>
    <xf numFmtId="43" fontId="15" fillId="3" borderId="150" xfId="1" applyFont="1" applyFill="1" applyBorder="1" applyAlignment="1" applyProtection="1">
      <alignment horizontal="center" vertical="center"/>
    </xf>
    <xf numFmtId="0" fontId="15" fillId="9" borderId="150" xfId="0" applyFont="1" applyFill="1" applyBorder="1" applyAlignment="1">
      <alignment horizontal="center" vertical="center"/>
    </xf>
    <xf numFmtId="164" fontId="4" fillId="0" borderId="98" xfId="0" applyNumberFormat="1" applyFont="1" applyBorder="1" applyAlignment="1">
      <alignment horizontal="center" vertical="center"/>
    </xf>
    <xf numFmtId="164" fontId="12" fillId="6" borderId="147" xfId="0" applyNumberFormat="1" applyFont="1" applyFill="1" applyBorder="1" applyAlignment="1">
      <alignment horizontal="center"/>
    </xf>
    <xf numFmtId="164" fontId="0" fillId="2" borderId="0" xfId="0" applyNumberFormat="1" applyFill="1"/>
    <xf numFmtId="0" fontId="14" fillId="2" borderId="5" xfId="0" applyFont="1" applyFill="1" applyBorder="1"/>
    <xf numFmtId="0" fontId="14" fillId="2" borderId="151" xfId="0" applyFont="1" applyFill="1" applyBorder="1" applyAlignment="1">
      <alignment horizontal="center"/>
    </xf>
    <xf numFmtId="0" fontId="14" fillId="2" borderId="63" xfId="0" applyFont="1" applyFill="1" applyBorder="1"/>
    <xf numFmtId="43" fontId="14" fillId="2" borderId="138" xfId="0" quotePrefix="1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0" xfId="0" applyFont="1" applyFill="1" applyBorder="1" applyAlignment="1">
      <alignment horizontal="center"/>
    </xf>
    <xf numFmtId="0" fontId="3" fillId="2" borderId="68" xfId="0" quotePrefix="1" applyFont="1" applyFill="1" applyBorder="1" applyAlignment="1">
      <alignment horizontal="center" vertical="center"/>
    </xf>
    <xf numFmtId="0" fontId="3" fillId="2" borderId="60" xfId="0" quotePrefix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quotePrefix="1" applyFont="1" applyFill="1" applyBorder="1" applyAlignment="1">
      <alignment horizontal="center"/>
    </xf>
    <xf numFmtId="17" fontId="3" fillId="2" borderId="9" xfId="0" quotePrefix="1" applyNumberFormat="1" applyFont="1" applyFill="1" applyBorder="1" applyAlignment="1">
      <alignment horizontal="center" vertical="center"/>
    </xf>
    <xf numFmtId="0" fontId="6" fillId="0" borderId="40" xfId="0" quotePrefix="1" applyFont="1" applyBorder="1" applyAlignment="1">
      <alignment horizontal="center" vertical="center"/>
    </xf>
    <xf numFmtId="0" fontId="6" fillId="0" borderId="7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2" borderId="138" xfId="0" applyFont="1" applyFill="1" applyBorder="1" applyAlignment="1">
      <alignment horizontal="center"/>
    </xf>
    <xf numFmtId="0" fontId="3" fillId="2" borderId="143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27" fillId="2" borderId="56" xfId="0" quotePrefix="1" applyFont="1" applyFill="1" applyBorder="1" applyAlignment="1">
      <alignment horizontal="center"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50" xfId="0" applyFont="1" applyFill="1" applyBorder="1" applyAlignment="1">
      <alignment horizontal="center" vertical="center"/>
    </xf>
    <xf numFmtId="0" fontId="27" fillId="2" borderId="27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27" fillId="2" borderId="38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0" fontId="27" fillId="2" borderId="45" xfId="0" applyFont="1" applyFill="1" applyBorder="1" applyAlignment="1">
      <alignment horizontal="center" vertical="center"/>
    </xf>
    <xf numFmtId="0" fontId="27" fillId="2" borderId="46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27" fillId="2" borderId="47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69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horizontal="center" vertical="center"/>
    </xf>
    <xf numFmtId="0" fontId="27" fillId="2" borderId="59" xfId="0" applyFont="1" applyFill="1" applyBorder="1" applyAlignment="1">
      <alignment horizontal="center" vertical="center"/>
    </xf>
    <xf numFmtId="0" fontId="27" fillId="2" borderId="57" xfId="0" applyFont="1" applyFill="1" applyBorder="1" applyAlignment="1">
      <alignment horizontal="center" vertical="center"/>
    </xf>
    <xf numFmtId="0" fontId="27" fillId="2" borderId="58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64" xfId="0" applyFont="1" applyFill="1" applyBorder="1" applyAlignment="1">
      <alignment horizontal="center" vertical="center"/>
    </xf>
    <xf numFmtId="0" fontId="27" fillId="2" borderId="62" xfId="0" applyFont="1" applyFill="1" applyBorder="1" applyAlignment="1">
      <alignment horizontal="center" vertical="center"/>
    </xf>
    <xf numFmtId="0" fontId="27" fillId="2" borderId="63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83" xfId="0" applyFont="1" applyFill="1" applyBorder="1" applyAlignment="1">
      <alignment horizontal="center" vertical="center"/>
    </xf>
    <xf numFmtId="0" fontId="27" fillId="2" borderId="81" xfId="0" applyFont="1" applyFill="1" applyBorder="1" applyAlignment="1">
      <alignment horizontal="center" vertical="center"/>
    </xf>
    <xf numFmtId="0" fontId="27" fillId="2" borderId="84" xfId="0" applyFont="1" applyFill="1" applyBorder="1" applyAlignment="1">
      <alignment horizontal="center" vertical="center"/>
    </xf>
    <xf numFmtId="0" fontId="27" fillId="2" borderId="70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12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0" fontId="27" fillId="2" borderId="123" xfId="0" applyFont="1" applyFill="1" applyBorder="1" applyAlignment="1">
      <alignment horizontal="center" vertical="center"/>
    </xf>
    <xf numFmtId="0" fontId="27" fillId="2" borderId="124" xfId="0" applyFont="1" applyFill="1" applyBorder="1" applyAlignment="1">
      <alignment horizontal="center" vertical="center"/>
    </xf>
    <xf numFmtId="0" fontId="27" fillId="2" borderId="12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127" xfId="0" applyFont="1" applyFill="1" applyBorder="1" applyAlignment="1">
      <alignment horizontal="center" vertical="center"/>
    </xf>
    <xf numFmtId="0" fontId="27" fillId="2" borderId="128" xfId="0" applyFont="1" applyFill="1" applyBorder="1" applyAlignment="1">
      <alignment horizontal="center" vertical="center"/>
    </xf>
    <xf numFmtId="0" fontId="27" fillId="2" borderId="119" xfId="0" applyFont="1" applyFill="1" applyBorder="1" applyAlignment="1">
      <alignment horizontal="center" vertical="center"/>
    </xf>
    <xf numFmtId="0" fontId="27" fillId="2" borderId="129" xfId="0" applyFont="1" applyFill="1" applyBorder="1" applyAlignment="1">
      <alignment horizontal="center" vertical="center"/>
    </xf>
    <xf numFmtId="0" fontId="27" fillId="2" borderId="77" xfId="0" applyFont="1" applyFill="1" applyBorder="1" applyAlignment="1">
      <alignment horizontal="center" vertical="center"/>
    </xf>
    <xf numFmtId="0" fontId="27" fillId="2" borderId="76" xfId="0" applyFont="1" applyFill="1" applyBorder="1" applyAlignment="1">
      <alignment horizontal="center" vertical="center"/>
    </xf>
    <xf numFmtId="0" fontId="27" fillId="2" borderId="75" xfId="0" applyFont="1" applyFill="1" applyBorder="1" applyAlignment="1">
      <alignment horizontal="center" vertical="center"/>
    </xf>
    <xf numFmtId="0" fontId="27" fillId="2" borderId="130" xfId="0" applyFont="1" applyFill="1" applyBorder="1" applyAlignment="1">
      <alignment horizontal="center" vertical="center"/>
    </xf>
    <xf numFmtId="0" fontId="27" fillId="2" borderId="88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87" xfId="0" applyFont="1" applyFill="1" applyBorder="1" applyAlignment="1">
      <alignment horizontal="center" vertical="center"/>
    </xf>
    <xf numFmtId="0" fontId="27" fillId="2" borderId="74" xfId="0" applyFont="1" applyFill="1" applyBorder="1" applyAlignment="1">
      <alignment horizontal="center" vertical="center"/>
    </xf>
    <xf numFmtId="0" fontId="27" fillId="2" borderId="131" xfId="0" applyFont="1" applyFill="1" applyBorder="1" applyAlignment="1">
      <alignment horizontal="center" vertical="center"/>
    </xf>
    <xf numFmtId="0" fontId="27" fillId="2" borderId="132" xfId="0" applyFont="1" applyFill="1" applyBorder="1" applyAlignment="1">
      <alignment horizontal="center" vertical="center"/>
    </xf>
    <xf numFmtId="0" fontId="27" fillId="2" borderId="133" xfId="0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horizontal="center" vertical="center"/>
    </xf>
    <xf numFmtId="0" fontId="27" fillId="2" borderId="134" xfId="0" applyFont="1" applyFill="1" applyBorder="1" applyAlignment="1">
      <alignment horizontal="center" vertical="center"/>
    </xf>
    <xf numFmtId="0" fontId="27" fillId="2" borderId="29" xfId="0" applyFont="1" applyFill="1" applyBorder="1" applyAlignment="1">
      <alignment horizontal="center" vertical="center"/>
    </xf>
    <xf numFmtId="0" fontId="27" fillId="2" borderId="135" xfId="0" applyFont="1" applyFill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9" fillId="2" borderId="34" xfId="0" applyFont="1" applyFill="1" applyBorder="1" applyAlignment="1">
      <alignment horizontal="center" vertical="center"/>
    </xf>
    <xf numFmtId="0" fontId="29" fillId="2" borderId="64" xfId="0" applyFont="1" applyFill="1" applyBorder="1" applyAlignment="1">
      <alignment horizontal="center" vertical="center"/>
    </xf>
    <xf numFmtId="0" fontId="29" fillId="2" borderId="69" xfId="0" applyFont="1" applyFill="1" applyBorder="1" applyAlignment="1">
      <alignment horizontal="center" vertical="center"/>
    </xf>
    <xf numFmtId="0" fontId="27" fillId="2" borderId="140" xfId="0" applyFont="1" applyFill="1" applyBorder="1" applyAlignment="1">
      <alignment horizontal="center" vertical="center"/>
    </xf>
    <xf numFmtId="0" fontId="27" fillId="2" borderId="141" xfId="0" applyFont="1" applyFill="1" applyBorder="1" applyAlignment="1">
      <alignment horizontal="center" vertical="center"/>
    </xf>
    <xf numFmtId="0" fontId="27" fillId="2" borderId="145" xfId="0" applyFont="1" applyFill="1" applyBorder="1" applyAlignment="1">
      <alignment horizontal="center" vertical="center"/>
    </xf>
    <xf numFmtId="0" fontId="27" fillId="2" borderId="146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7" fontId="3" fillId="2" borderId="29" xfId="0" quotePrefix="1" applyNumberFormat="1" applyFont="1" applyFill="1" applyBorder="1" applyAlignment="1">
      <alignment horizontal="center" vertical="center"/>
    </xf>
    <xf numFmtId="0" fontId="3" fillId="2" borderId="63" xfId="0" applyFont="1" applyFill="1" applyBorder="1"/>
    <xf numFmtId="0" fontId="3" fillId="2" borderId="49" xfId="0" applyFont="1" applyFill="1" applyBorder="1"/>
    <xf numFmtId="14" fontId="3" fillId="2" borderId="11" xfId="0" quotePrefix="1" applyNumberFormat="1" applyFont="1" applyFill="1" applyBorder="1" applyAlignment="1">
      <alignment horizontal="center"/>
    </xf>
    <xf numFmtId="0" fontId="3" fillId="2" borderId="11" xfId="0" quotePrefix="1" applyFont="1" applyFill="1" applyBorder="1" applyAlignment="1">
      <alignment horizontal="center"/>
    </xf>
    <xf numFmtId="1" fontId="30" fillId="5" borderId="7" xfId="0" applyNumberFormat="1" applyFont="1" applyFill="1" applyBorder="1" applyAlignment="1">
      <alignment horizontal="center"/>
    </xf>
    <xf numFmtId="0" fontId="3" fillId="2" borderId="23" xfId="0" applyFont="1" applyFill="1" applyBorder="1"/>
    <xf numFmtId="0" fontId="6" fillId="0" borderId="113" xfId="0" applyFont="1" applyBorder="1" applyAlignment="1">
      <alignment horizontal="center"/>
    </xf>
    <xf numFmtId="0" fontId="6" fillId="0" borderId="66" xfId="0" applyFont="1" applyBorder="1" applyAlignment="1">
      <alignment horizontal="left" vertical="center"/>
    </xf>
    <xf numFmtId="0" fontId="6" fillId="0" borderId="105" xfId="0" applyFont="1" applyBorder="1"/>
    <xf numFmtId="0" fontId="6" fillId="0" borderId="13" xfId="0" applyFont="1" applyBorder="1" applyAlignment="1">
      <alignment horizontal="center"/>
    </xf>
    <xf numFmtId="0" fontId="6" fillId="0" borderId="91" xfId="0" applyFont="1" applyBorder="1" applyAlignment="1">
      <alignment horizontal="left" vertical="center"/>
    </xf>
    <xf numFmtId="0" fontId="6" fillId="0" borderId="99" xfId="0" applyFont="1" applyBorder="1"/>
    <xf numFmtId="2" fontId="11" fillId="6" borderId="1" xfId="0" applyNumberFormat="1" applyFont="1" applyFill="1" applyBorder="1" applyAlignment="1">
      <alignment horizontal="left" vertical="center"/>
    </xf>
    <xf numFmtId="1" fontId="11" fillId="6" borderId="1" xfId="0" applyNumberFormat="1" applyFont="1" applyFill="1" applyBorder="1" applyAlignment="1">
      <alignment horizontal="center" vertical="center"/>
    </xf>
    <xf numFmtId="44" fontId="11" fillId="6" borderId="1" xfId="3" applyFont="1" applyFill="1" applyBorder="1" applyAlignment="1">
      <alignment horizontal="left" vertical="center"/>
    </xf>
    <xf numFmtId="0" fontId="20" fillId="0" borderId="40" xfId="0" applyFont="1" applyBorder="1" applyAlignment="1">
      <alignment horizontal="center"/>
    </xf>
    <xf numFmtId="0" fontId="10" fillId="0" borderId="91" xfId="0" applyFont="1" applyBorder="1" applyAlignment="1">
      <alignment horizontal="left" vertical="center"/>
    </xf>
    <xf numFmtId="0" fontId="10" fillId="0" borderId="99" xfId="0" applyFont="1" applyBorder="1"/>
    <xf numFmtId="0" fontId="14" fillId="2" borderId="25" xfId="0" applyFont="1" applyFill="1" applyBorder="1"/>
    <xf numFmtId="0" fontId="14" fillId="2" borderId="23" xfId="0" applyFont="1" applyFill="1" applyBorder="1"/>
    <xf numFmtId="0" fontId="10" fillId="2" borderId="22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3" fillId="2" borderId="121" xfId="0" applyFont="1" applyFill="1" applyBorder="1"/>
    <xf numFmtId="0" fontId="3" fillId="2" borderId="157" xfId="0" applyFont="1" applyFill="1" applyBorder="1" applyAlignment="1">
      <alignment horizontal="center"/>
    </xf>
    <xf numFmtId="0" fontId="10" fillId="0" borderId="158" xfId="0" applyFont="1" applyBorder="1" applyAlignment="1">
      <alignment vertical="center"/>
    </xf>
    <xf numFmtId="0" fontId="14" fillId="2" borderId="159" xfId="0" applyFont="1" applyFill="1" applyBorder="1" applyAlignment="1">
      <alignment vertical="center"/>
    </xf>
    <xf numFmtId="0" fontId="14" fillId="2" borderId="160" xfId="0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40" xfId="0" applyFont="1" applyFill="1" applyBorder="1" applyAlignment="1">
      <alignment vertical="center"/>
    </xf>
    <xf numFmtId="0" fontId="20" fillId="0" borderId="12" xfId="0" applyFont="1" applyBorder="1" applyAlignment="1">
      <alignment horizontal="center"/>
    </xf>
    <xf numFmtId="0" fontId="14" fillId="2" borderId="84" xfId="0" applyFont="1" applyFill="1" applyBorder="1"/>
    <xf numFmtId="0" fontId="14" fillId="2" borderId="70" xfId="0" applyFont="1" applyFill="1" applyBorder="1"/>
    <xf numFmtId="0" fontId="14" fillId="2" borderId="23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7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4" fillId="2" borderId="99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99" xfId="0" applyFont="1" applyFill="1" applyBorder="1" applyAlignment="1">
      <alignment horizontal="left" vertical="center"/>
    </xf>
    <xf numFmtId="0" fontId="10" fillId="2" borderId="56" xfId="0" quotePrefix="1" applyFont="1" applyFill="1" applyBorder="1" applyAlignment="1">
      <alignment horizontal="left" vertical="center"/>
    </xf>
    <xf numFmtId="0" fontId="14" fillId="2" borderId="100" xfId="0" applyFont="1" applyFill="1" applyBorder="1" applyAlignment="1">
      <alignment horizontal="left" vertical="center"/>
    </xf>
    <xf numFmtId="0" fontId="10" fillId="2" borderId="80" xfId="0" applyFont="1" applyFill="1" applyBorder="1" applyAlignment="1">
      <alignment horizontal="left" vertical="center"/>
    </xf>
    <xf numFmtId="0" fontId="10" fillId="2" borderId="79" xfId="0" applyFont="1" applyFill="1" applyBorder="1" applyAlignment="1">
      <alignment horizontal="left" vertical="center"/>
    </xf>
    <xf numFmtId="0" fontId="14" fillId="2" borderId="60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left" vertical="center"/>
    </xf>
    <xf numFmtId="0" fontId="10" fillId="2" borderId="51" xfId="0" applyFont="1" applyFill="1" applyBorder="1" applyAlignment="1">
      <alignment horizontal="left" vertical="center"/>
    </xf>
    <xf numFmtId="0" fontId="10" fillId="2" borderId="50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60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left" vertical="center"/>
    </xf>
    <xf numFmtId="0" fontId="10" fillId="2" borderId="61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0" fillId="2" borderId="4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4" fillId="2" borderId="54" xfId="0" applyFont="1" applyFill="1" applyBorder="1" applyAlignment="1">
      <alignment horizontal="left" vertical="center"/>
    </xf>
    <xf numFmtId="0" fontId="10" fillId="2" borderId="69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48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left" vertical="center"/>
    </xf>
    <xf numFmtId="1" fontId="10" fillId="2" borderId="53" xfId="0" applyNumberFormat="1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" fontId="10" fillId="2" borderId="54" xfId="0" applyNumberFormat="1" applyFont="1" applyFill="1" applyBorder="1" applyAlignment="1">
      <alignment horizontal="left" vertical="center"/>
    </xf>
    <xf numFmtId="1" fontId="10" fillId="2" borderId="55" xfId="0" applyNumberFormat="1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0" borderId="9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4" fillId="2" borderId="101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horizontal="left" vertical="center"/>
    </xf>
    <xf numFmtId="0" fontId="10" fillId="2" borderId="57" xfId="0" applyFont="1" applyFill="1" applyBorder="1" applyAlignment="1">
      <alignment horizontal="left" vertical="center"/>
    </xf>
    <xf numFmtId="0" fontId="10" fillId="2" borderId="46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14" fillId="2" borderId="61" xfId="0" applyFont="1" applyFill="1" applyBorder="1" applyAlignment="1">
      <alignment horizontal="left" vertical="center"/>
    </xf>
    <xf numFmtId="0" fontId="14" fillId="2" borderId="105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10" fillId="2" borderId="162" xfId="0" applyFont="1" applyFill="1" applyBorder="1" applyAlignment="1">
      <alignment horizontal="left" vertical="center"/>
    </xf>
    <xf numFmtId="0" fontId="10" fillId="2" borderId="16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0" borderId="82" xfId="0" applyFont="1" applyBorder="1" applyAlignment="1">
      <alignment horizontal="left" vertical="center"/>
    </xf>
    <xf numFmtId="0" fontId="14" fillId="2" borderId="70" xfId="0" applyFont="1" applyFill="1" applyBorder="1" applyAlignment="1">
      <alignment horizontal="left" vertical="center"/>
    </xf>
    <xf numFmtId="0" fontId="10" fillId="2" borderId="83" xfId="0" applyFont="1" applyFill="1" applyBorder="1" applyAlignment="1">
      <alignment horizontal="left" vertical="center"/>
    </xf>
    <xf numFmtId="0" fontId="10" fillId="2" borderId="81" xfId="0" applyFont="1" applyFill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4" fillId="2" borderId="82" xfId="0" applyFont="1" applyFill="1" applyBorder="1" applyAlignment="1">
      <alignment horizontal="left" vertical="center"/>
    </xf>
    <xf numFmtId="0" fontId="10" fillId="2" borderId="70" xfId="0" applyFont="1" applyFill="1" applyBorder="1" applyAlignment="1">
      <alignment horizontal="left" vertical="center"/>
    </xf>
    <xf numFmtId="0" fontId="10" fillId="2" borderId="126" xfId="0" applyFont="1" applyFill="1" applyBorder="1" applyAlignment="1">
      <alignment horizontal="left" vertical="center"/>
    </xf>
    <xf numFmtId="0" fontId="10" fillId="2" borderId="123" xfId="0" applyFont="1" applyFill="1" applyBorder="1" applyAlignment="1">
      <alignment horizontal="left" vertical="center"/>
    </xf>
    <xf numFmtId="0" fontId="10" fillId="2" borderId="124" xfId="0" applyFont="1" applyFill="1" applyBorder="1" applyAlignment="1">
      <alignment horizontal="left" vertical="center"/>
    </xf>
    <xf numFmtId="0" fontId="10" fillId="2" borderId="12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27" xfId="0" applyFont="1" applyFill="1" applyBorder="1" applyAlignment="1">
      <alignment horizontal="left" vertical="center"/>
    </xf>
    <xf numFmtId="0" fontId="10" fillId="2" borderId="128" xfId="0" applyFont="1" applyFill="1" applyBorder="1" applyAlignment="1">
      <alignment horizontal="left" vertical="center"/>
    </xf>
    <xf numFmtId="0" fontId="10" fillId="2" borderId="119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0" fillId="2" borderId="129" xfId="0" applyFont="1" applyFill="1" applyBorder="1" applyAlignment="1">
      <alignment horizontal="left" vertical="center"/>
    </xf>
    <xf numFmtId="0" fontId="10" fillId="2" borderId="77" xfId="0" applyFont="1" applyFill="1" applyBorder="1" applyAlignment="1">
      <alignment horizontal="left" vertical="center"/>
    </xf>
    <xf numFmtId="0" fontId="10" fillId="2" borderId="76" xfId="0" applyFont="1" applyFill="1" applyBorder="1" applyAlignment="1">
      <alignment horizontal="left" vertical="center"/>
    </xf>
    <xf numFmtId="0" fontId="10" fillId="2" borderId="130" xfId="0" applyFont="1" applyFill="1" applyBorder="1" applyAlignment="1">
      <alignment horizontal="left" vertical="center"/>
    </xf>
    <xf numFmtId="0" fontId="10" fillId="2" borderId="8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87" xfId="0" applyFont="1" applyFill="1" applyBorder="1" applyAlignment="1">
      <alignment horizontal="left" vertical="center"/>
    </xf>
    <xf numFmtId="0" fontId="10" fillId="2" borderId="131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0" fillId="2" borderId="132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2" borderId="133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134" xfId="0" applyFont="1" applyFill="1" applyBorder="1" applyAlignment="1">
      <alignment horizontal="left" vertical="center"/>
    </xf>
    <xf numFmtId="0" fontId="10" fillId="2" borderId="153" xfId="0" applyFont="1" applyFill="1" applyBorder="1" applyAlignment="1">
      <alignment horizontal="left" vertical="center"/>
    </xf>
    <xf numFmtId="0" fontId="10" fillId="2" borderId="154" xfId="0" applyFont="1" applyFill="1" applyBorder="1" applyAlignment="1">
      <alignment horizontal="left" vertical="center"/>
    </xf>
    <xf numFmtId="0" fontId="10" fillId="2" borderId="155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35" xfId="0" applyFont="1" applyFill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156" xfId="0" applyFont="1" applyBorder="1" applyAlignment="1">
      <alignment horizontal="left" vertical="center"/>
    </xf>
    <xf numFmtId="0" fontId="10" fillId="0" borderId="94" xfId="0" applyFont="1" applyBorder="1" applyAlignment="1">
      <alignment horizontal="left" vertical="center"/>
    </xf>
    <xf numFmtId="0" fontId="10" fillId="0" borderId="95" xfId="0" applyFont="1" applyBorder="1" applyAlignment="1">
      <alignment horizontal="left" vertical="center"/>
    </xf>
    <xf numFmtId="0" fontId="10" fillId="0" borderId="131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140" xfId="0" applyFont="1" applyFill="1" applyBorder="1" applyAlignment="1">
      <alignment horizontal="left" vertical="center"/>
    </xf>
    <xf numFmtId="0" fontId="10" fillId="2" borderId="141" xfId="0" applyFont="1" applyFill="1" applyBorder="1" applyAlignment="1">
      <alignment horizontal="left" vertical="center"/>
    </xf>
    <xf numFmtId="0" fontId="10" fillId="2" borderId="145" xfId="0" applyFont="1" applyFill="1" applyBorder="1" applyAlignment="1">
      <alignment horizontal="left" vertical="center"/>
    </xf>
    <xf numFmtId="0" fontId="10" fillId="2" borderId="146" xfId="0" applyFont="1" applyFill="1" applyBorder="1" applyAlignment="1">
      <alignment horizontal="left" vertical="center"/>
    </xf>
    <xf numFmtId="0" fontId="0" fillId="0" borderId="16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6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167" xfId="0" applyBorder="1" applyAlignment="1">
      <alignment horizontal="left" vertical="center"/>
    </xf>
    <xf numFmtId="0" fontId="0" fillId="0" borderId="168" xfId="0" applyBorder="1" applyAlignment="1">
      <alignment horizontal="left" vertical="center"/>
    </xf>
    <xf numFmtId="0" fontId="0" fillId="0" borderId="169" xfId="0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78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3" fillId="2" borderId="16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0" xfId="0" applyFont="1" applyFill="1" applyBorder="1" applyAlignment="1">
      <alignment horizontal="left" vertical="center"/>
    </xf>
    <xf numFmtId="0" fontId="3" fillId="2" borderId="68" xfId="0" quotePrefix="1" applyFont="1" applyFill="1" applyBorder="1" applyAlignment="1">
      <alignment horizontal="left" vertical="center"/>
    </xf>
    <xf numFmtId="0" fontId="3" fillId="2" borderId="60" xfId="0" quotePrefix="1" applyFont="1" applyFill="1" applyBorder="1" applyAlignment="1">
      <alignment horizontal="left" vertical="center"/>
    </xf>
    <xf numFmtId="0" fontId="3" fillId="2" borderId="72" xfId="0" applyFont="1" applyFill="1" applyBorder="1" applyAlignment="1">
      <alignment horizontal="left" vertical="center"/>
    </xf>
    <xf numFmtId="0" fontId="3" fillId="2" borderId="10" xfId="0" quotePrefix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51" xfId="0" applyFont="1" applyFill="1" applyBorder="1" applyAlignment="1">
      <alignment horizontal="left" vertical="center"/>
    </xf>
    <xf numFmtId="0" fontId="3" fillId="2" borderId="8" xfId="0" quotePrefix="1" applyFont="1" applyFill="1" applyBorder="1" applyAlignment="1">
      <alignment horizontal="left" vertical="center"/>
    </xf>
    <xf numFmtId="1" fontId="31" fillId="5" borderId="9" xfId="0" applyNumberFormat="1" applyFont="1" applyFill="1" applyBorder="1" applyAlignment="1">
      <alignment horizontal="left" vertical="center"/>
    </xf>
    <xf numFmtId="1" fontId="31" fillId="5" borderId="5" xfId="0" applyNumberFormat="1" applyFont="1" applyFill="1" applyBorder="1" applyAlignment="1">
      <alignment horizontal="left" vertical="center"/>
    </xf>
    <xf numFmtId="1" fontId="3" fillId="2" borderId="9" xfId="0" quotePrefix="1" applyNumberFormat="1" applyFont="1" applyFill="1" applyBorder="1" applyAlignment="1">
      <alignment horizontal="left" vertical="center"/>
    </xf>
    <xf numFmtId="0" fontId="6" fillId="0" borderId="40" xfId="0" quotePrefix="1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43" fontId="3" fillId="2" borderId="138" xfId="0" quotePrefix="1" applyNumberFormat="1" applyFont="1" applyFill="1" applyBorder="1" applyAlignment="1">
      <alignment horizontal="left" vertical="center"/>
    </xf>
    <xf numFmtId="0" fontId="3" fillId="2" borderId="143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168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14" fontId="3" fillId="2" borderId="6" xfId="0" applyNumberFormat="1" applyFont="1" applyFill="1" applyBorder="1" applyAlignment="1">
      <alignment horizontal="left" vertical="center"/>
    </xf>
    <xf numFmtId="0" fontId="14" fillId="2" borderId="170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3" fillId="2" borderId="172" xfId="0" applyFont="1" applyFill="1" applyBorder="1" applyAlignment="1">
      <alignment horizontal="left" vertical="center"/>
    </xf>
    <xf numFmtId="0" fontId="10" fillId="2" borderId="174" xfId="0" applyFont="1" applyFill="1" applyBorder="1" applyAlignment="1">
      <alignment horizontal="left" vertical="center"/>
    </xf>
    <xf numFmtId="0" fontId="10" fillId="2" borderId="175" xfId="0" applyFont="1" applyFill="1" applyBorder="1" applyAlignment="1">
      <alignment horizontal="left" vertical="center"/>
    </xf>
    <xf numFmtId="0" fontId="10" fillId="2" borderId="172" xfId="0" applyFont="1" applyFill="1" applyBorder="1" applyAlignment="1">
      <alignment horizontal="left" vertical="center"/>
    </xf>
    <xf numFmtId="0" fontId="10" fillId="2" borderId="173" xfId="0" applyFont="1" applyFill="1" applyBorder="1" applyAlignment="1">
      <alignment horizontal="left" vertical="center"/>
    </xf>
    <xf numFmtId="0" fontId="10" fillId="2" borderId="176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4" fillId="2" borderId="66" xfId="0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0" fillId="0" borderId="16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2" borderId="98" xfId="0" applyNumberFormat="1" applyFont="1" applyFill="1" applyBorder="1" applyAlignment="1">
      <alignment horizontal="center" vertical="center"/>
    </xf>
    <xf numFmtId="1" fontId="3" fillId="2" borderId="113" xfId="0" applyNumberFormat="1" applyFont="1" applyFill="1" applyBorder="1" applyAlignment="1">
      <alignment horizontal="center" vertical="center"/>
    </xf>
    <xf numFmtId="1" fontId="3" fillId="2" borderId="97" xfId="0" applyNumberFormat="1" applyFont="1" applyFill="1" applyBorder="1" applyAlignment="1">
      <alignment horizontal="center" vertical="center"/>
    </xf>
    <xf numFmtId="1" fontId="3" fillId="2" borderId="107" xfId="0" applyNumberFormat="1" applyFont="1" applyFill="1" applyBorder="1" applyAlignment="1">
      <alignment horizontal="center" vertical="center"/>
    </xf>
    <xf numFmtId="1" fontId="3" fillId="2" borderId="108" xfId="0" applyNumberFormat="1" applyFont="1" applyFill="1" applyBorder="1" applyAlignment="1">
      <alignment horizontal="center" vertical="center"/>
    </xf>
    <xf numFmtId="1" fontId="3" fillId="2" borderId="109" xfId="0" applyNumberFormat="1" applyFont="1" applyFill="1" applyBorder="1" applyAlignment="1">
      <alignment horizontal="center" vertical="center"/>
    </xf>
    <xf numFmtId="1" fontId="3" fillId="2" borderId="110" xfId="0" applyNumberFormat="1" applyFont="1" applyFill="1" applyBorder="1" applyAlignment="1">
      <alignment horizontal="center" vertical="center"/>
    </xf>
    <xf numFmtId="1" fontId="3" fillId="2" borderId="111" xfId="0" applyNumberFormat="1" applyFont="1" applyFill="1" applyBorder="1" applyAlignment="1">
      <alignment horizontal="center" vertical="center"/>
    </xf>
    <xf numFmtId="1" fontId="3" fillId="2" borderId="112" xfId="0" applyNumberFormat="1" applyFont="1" applyFill="1" applyBorder="1" applyAlignment="1">
      <alignment horizontal="center" vertical="center"/>
    </xf>
    <xf numFmtId="1" fontId="3" fillId="2" borderId="98" xfId="0" applyNumberFormat="1" applyFont="1" applyFill="1" applyBorder="1" applyAlignment="1">
      <alignment horizontal="center" vertical="center"/>
    </xf>
    <xf numFmtId="1" fontId="3" fillId="2" borderId="114" xfId="0" applyNumberFormat="1" applyFont="1" applyFill="1" applyBorder="1" applyAlignment="1">
      <alignment horizontal="center" vertical="center"/>
    </xf>
    <xf numFmtId="164" fontId="3" fillId="2" borderId="113" xfId="0" applyNumberFormat="1" applyFont="1" applyFill="1" applyBorder="1" applyAlignment="1">
      <alignment horizontal="center" vertical="center"/>
    </xf>
    <xf numFmtId="1" fontId="3" fillId="2" borderId="106" xfId="0" applyNumberFormat="1" applyFont="1" applyFill="1" applyBorder="1" applyAlignment="1">
      <alignment horizontal="center" vertical="center"/>
    </xf>
    <xf numFmtId="1" fontId="3" fillId="2" borderId="115" xfId="0" applyNumberFormat="1" applyFont="1" applyFill="1" applyBorder="1" applyAlignment="1">
      <alignment horizontal="center" vertical="center"/>
    </xf>
    <xf numFmtId="1" fontId="3" fillId="2" borderId="116" xfId="0" applyNumberFormat="1" applyFont="1" applyFill="1" applyBorder="1" applyAlignment="1">
      <alignment horizontal="center" vertical="center"/>
    </xf>
    <xf numFmtId="1" fontId="3" fillId="2" borderId="136" xfId="0" applyNumberFormat="1" applyFont="1" applyFill="1" applyBorder="1" applyAlignment="1">
      <alignment horizontal="center" vertical="center"/>
    </xf>
    <xf numFmtId="1" fontId="3" fillId="2" borderId="161" xfId="0" applyNumberFormat="1" applyFont="1" applyFill="1" applyBorder="1" applyAlignment="1">
      <alignment horizontal="center" vertical="center"/>
    </xf>
    <xf numFmtId="1" fontId="3" fillId="2" borderId="96" xfId="0" applyNumberFormat="1" applyFont="1" applyFill="1" applyBorder="1" applyAlignment="1">
      <alignment horizontal="center" vertical="center"/>
    </xf>
    <xf numFmtId="1" fontId="6" fillId="2" borderId="109" xfId="0" applyNumberFormat="1" applyFont="1" applyFill="1" applyBorder="1" applyAlignment="1">
      <alignment horizontal="center" vertical="center"/>
    </xf>
    <xf numFmtId="1" fontId="6" fillId="2" borderId="108" xfId="0" applyNumberFormat="1" applyFont="1" applyFill="1" applyBorder="1" applyAlignment="1">
      <alignment horizontal="center" vertical="center"/>
    </xf>
    <xf numFmtId="1" fontId="3" fillId="2" borderId="118" xfId="0" applyNumberFormat="1" applyFont="1" applyFill="1" applyBorder="1" applyAlignment="1">
      <alignment horizontal="center" vertical="center"/>
    </xf>
    <xf numFmtId="1" fontId="3" fillId="2" borderId="68" xfId="0" applyNumberFormat="1" applyFont="1" applyFill="1" applyBorder="1" applyAlignment="1">
      <alignment horizontal="center" vertical="center"/>
    </xf>
    <xf numFmtId="1" fontId="3" fillId="2" borderId="103" xfId="0" applyNumberFormat="1" applyFont="1" applyFill="1" applyBorder="1" applyAlignment="1">
      <alignment horizontal="center" vertical="center"/>
    </xf>
    <xf numFmtId="164" fontId="3" fillId="2" borderId="120" xfId="0" applyNumberFormat="1" applyFont="1" applyFill="1" applyBorder="1" applyAlignment="1">
      <alignment horizontal="center" vertical="center"/>
    </xf>
    <xf numFmtId="1" fontId="3" fillId="2" borderId="72" xfId="0" applyNumberFormat="1" applyFont="1" applyFill="1" applyBorder="1" applyAlignment="1">
      <alignment horizontal="center" vertical="center"/>
    </xf>
    <xf numFmtId="1" fontId="3" fillId="2" borderId="54" xfId="0" applyNumberFormat="1" applyFont="1" applyFill="1" applyBorder="1" applyAlignment="1">
      <alignment horizontal="center" vertical="center"/>
    </xf>
    <xf numFmtId="1" fontId="3" fillId="2" borderId="61" xfId="0" applyNumberFormat="1" applyFont="1" applyFill="1" applyBorder="1" applyAlignment="1">
      <alignment horizontal="center" vertical="center"/>
    </xf>
    <xf numFmtId="1" fontId="3" fillId="2" borderId="121" xfId="0" applyNumberFormat="1" applyFont="1" applyFill="1" applyBorder="1" applyAlignment="1">
      <alignment horizontal="center" vertical="center"/>
    </xf>
    <xf numFmtId="1" fontId="3" fillId="2" borderId="102" xfId="0" applyNumberFormat="1" applyFont="1" applyFill="1" applyBorder="1" applyAlignment="1">
      <alignment horizontal="center" vertical="center"/>
    </xf>
    <xf numFmtId="1" fontId="3" fillId="2" borderId="99" xfId="0" applyNumberFormat="1" applyFont="1" applyFill="1" applyBorder="1" applyAlignment="1">
      <alignment horizontal="center" vertical="center"/>
    </xf>
    <xf numFmtId="1" fontId="3" fillId="2" borderId="122" xfId="0" applyNumberFormat="1" applyFont="1" applyFill="1" applyBorder="1" applyAlignment="1">
      <alignment horizontal="center" vertical="center"/>
    </xf>
    <xf numFmtId="1" fontId="3" fillId="2" borderId="104" xfId="0" applyNumberFormat="1" applyFont="1" applyFill="1" applyBorder="1" applyAlignment="1">
      <alignment horizontal="center" vertical="center"/>
    </xf>
    <xf numFmtId="1" fontId="3" fillId="2" borderId="105" xfId="0" applyNumberFormat="1" applyFont="1" applyFill="1" applyBorder="1" applyAlignment="1">
      <alignment horizontal="center" vertical="center"/>
    </xf>
    <xf numFmtId="1" fontId="3" fillId="2" borderId="152" xfId="0" applyNumberFormat="1" applyFont="1" applyFill="1" applyBorder="1" applyAlignment="1">
      <alignment horizontal="center" vertical="center"/>
    </xf>
    <xf numFmtId="1" fontId="3" fillId="2" borderId="120" xfId="0" applyNumberFormat="1" applyFont="1" applyFill="1" applyBorder="1" applyAlignment="1">
      <alignment horizontal="center" vertical="center"/>
    </xf>
    <xf numFmtId="1" fontId="3" fillId="2" borderId="173" xfId="0" applyNumberFormat="1" applyFont="1" applyFill="1" applyBorder="1" applyAlignment="1">
      <alignment horizontal="center" vertical="center"/>
    </xf>
    <xf numFmtId="1" fontId="3" fillId="2" borderId="60" xfId="0" applyNumberFormat="1" applyFont="1" applyFill="1" applyBorder="1" applyAlignment="1">
      <alignment horizontal="center" vertical="center"/>
    </xf>
    <xf numFmtId="1" fontId="6" fillId="2" borderId="96" xfId="0" applyNumberFormat="1" applyFont="1" applyFill="1" applyBorder="1" applyAlignment="1">
      <alignment horizontal="center" vertical="center"/>
    </xf>
    <xf numFmtId="1" fontId="6" fillId="2" borderId="97" xfId="0" applyNumberFormat="1" applyFont="1" applyFill="1" applyBorder="1" applyAlignment="1">
      <alignment horizontal="center" vertical="center"/>
    </xf>
    <xf numFmtId="1" fontId="6" fillId="2" borderId="113" xfId="0" applyNumberFormat="1" applyFont="1" applyFill="1" applyBorder="1" applyAlignment="1">
      <alignment horizontal="center" vertical="center"/>
    </xf>
    <xf numFmtId="164" fontId="3" fillId="2" borderId="109" xfId="0" applyNumberFormat="1" applyFont="1" applyFill="1" applyBorder="1" applyAlignment="1">
      <alignment horizontal="center" vertical="center"/>
    </xf>
    <xf numFmtId="164" fontId="3" fillId="2" borderId="108" xfId="0" applyNumberFormat="1" applyFont="1" applyFill="1" applyBorder="1" applyAlignment="1">
      <alignment horizontal="center" vertical="center"/>
    </xf>
    <xf numFmtId="1" fontId="3" fillId="2" borderId="117" xfId="0" applyNumberFormat="1" applyFont="1" applyFill="1" applyBorder="1" applyAlignment="1">
      <alignment horizontal="center" vertical="center"/>
    </xf>
    <xf numFmtId="1" fontId="3" fillId="2" borderId="139" xfId="0" applyNumberFormat="1" applyFont="1" applyFill="1" applyBorder="1" applyAlignment="1">
      <alignment horizontal="center" vertical="center"/>
    </xf>
    <xf numFmtId="1" fontId="3" fillId="2" borderId="144" xfId="0" applyNumberFormat="1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168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10" fillId="11" borderId="15" xfId="0" applyFont="1" applyFill="1" applyBorder="1" applyAlignment="1">
      <alignment horizontal="left" vertical="center"/>
    </xf>
    <xf numFmtId="0" fontId="6" fillId="11" borderId="10" xfId="0" quotePrefix="1" applyFont="1" applyFill="1" applyBorder="1" applyAlignment="1">
      <alignment horizontal="left" vertical="center"/>
    </xf>
    <xf numFmtId="164" fontId="3" fillId="11" borderId="98" xfId="0" applyNumberFormat="1" applyFont="1" applyFill="1" applyBorder="1" applyAlignment="1">
      <alignment horizontal="center" vertical="center"/>
    </xf>
    <xf numFmtId="0" fontId="10" fillId="11" borderId="45" xfId="0" applyFont="1" applyFill="1" applyBorder="1" applyAlignment="1">
      <alignment horizontal="center" vertical="center"/>
    </xf>
    <xf numFmtId="0" fontId="10" fillId="0" borderId="177" xfId="0" applyFont="1" applyBorder="1" applyAlignment="1">
      <alignment horizontal="left" vertical="center"/>
    </xf>
    <xf numFmtId="0" fontId="14" fillId="2" borderId="151" xfId="0" applyFont="1" applyFill="1" applyBorder="1"/>
    <xf numFmtId="14" fontId="14" fillId="2" borderId="11" xfId="0" applyNumberFormat="1" applyFont="1" applyFill="1" applyBorder="1" applyAlignment="1">
      <alignment horizontal="center"/>
    </xf>
    <xf numFmtId="0" fontId="10" fillId="0" borderId="63" xfId="0" applyFont="1" applyBorder="1" applyAlignment="1">
      <alignment vertical="center"/>
    </xf>
    <xf numFmtId="0" fontId="10" fillId="0" borderId="122" xfId="0" applyFont="1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0" borderId="104" xfId="0" applyFont="1" applyBorder="1" applyAlignment="1">
      <alignment horizontal="left" vertical="center"/>
    </xf>
    <xf numFmtId="164" fontId="3" fillId="2" borderId="115" xfId="0" applyNumberFormat="1" applyFont="1" applyFill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3" fillId="2" borderId="55" xfId="0" applyFont="1" applyFill="1" applyBorder="1" applyAlignment="1">
      <alignment horizontal="left" vertical="center"/>
    </xf>
    <xf numFmtId="164" fontId="3" fillId="2" borderId="55" xfId="0" applyNumberFormat="1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left" vertical="center"/>
    </xf>
    <xf numFmtId="0" fontId="10" fillId="0" borderId="53" xfId="0" applyFont="1" applyBorder="1" applyAlignment="1">
      <alignment horizontal="center" vertical="center"/>
    </xf>
    <xf numFmtId="0" fontId="10" fillId="0" borderId="53" xfId="0" applyFont="1" applyBorder="1" applyAlignment="1">
      <alignment horizontal="left" vertical="center"/>
    </xf>
    <xf numFmtId="0" fontId="3" fillId="2" borderId="53" xfId="0" applyFont="1" applyFill="1" applyBorder="1" applyAlignment="1">
      <alignment horizontal="left" vertical="center"/>
    </xf>
    <xf numFmtId="164" fontId="3" fillId="2" borderId="53" xfId="0" applyNumberFormat="1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32" fillId="2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2" borderId="6" xfId="0" applyFont="1" applyFill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1" fontId="3" fillId="2" borderId="15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1" fontId="3" fillId="2" borderId="53" xfId="0" applyNumberFormat="1" applyFont="1" applyFill="1" applyBorder="1" applyAlignment="1">
      <alignment horizontal="center" vertical="center"/>
    </xf>
    <xf numFmtId="0" fontId="10" fillId="2" borderId="183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2" borderId="12" xfId="0" quotePrefix="1" applyFont="1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1" fontId="6" fillId="2" borderId="136" xfId="0" applyNumberFormat="1" applyFont="1" applyFill="1" applyBorder="1" applyAlignment="1">
      <alignment horizontal="center" vertical="center"/>
    </xf>
    <xf numFmtId="0" fontId="10" fillId="0" borderId="83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0" borderId="104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4" fillId="2" borderId="184" xfId="0" applyFont="1" applyFill="1" applyBorder="1"/>
    <xf numFmtId="0" fontId="10" fillId="0" borderId="185" xfId="0" applyFont="1" applyBorder="1" applyAlignment="1">
      <alignment vertical="center"/>
    </xf>
    <xf numFmtId="0" fontId="10" fillId="0" borderId="186" xfId="0" applyFont="1" applyBorder="1" applyAlignment="1">
      <alignment horizontal="center" vertical="center"/>
    </xf>
    <xf numFmtId="0" fontId="14" fillId="2" borderId="188" xfId="0" applyFont="1" applyFill="1" applyBorder="1"/>
    <xf numFmtId="0" fontId="14" fillId="2" borderId="189" xfId="0" applyFont="1" applyFill="1" applyBorder="1"/>
    <xf numFmtId="0" fontId="14" fillId="2" borderId="190" xfId="0" applyFont="1" applyFill="1" applyBorder="1" applyAlignment="1">
      <alignment horizontal="center"/>
    </xf>
    <xf numFmtId="0" fontId="14" fillId="2" borderId="185" xfId="0" applyFont="1" applyFill="1" applyBorder="1"/>
    <xf numFmtId="0" fontId="14" fillId="2" borderId="186" xfId="0" applyFont="1" applyFill="1" applyBorder="1" applyAlignment="1">
      <alignment horizontal="center"/>
    </xf>
    <xf numFmtId="0" fontId="14" fillId="2" borderId="33" xfId="0" applyFont="1" applyFill="1" applyBorder="1"/>
    <xf numFmtId="0" fontId="14" fillId="2" borderId="49" xfId="0" applyFont="1" applyFill="1" applyBorder="1"/>
    <xf numFmtId="0" fontId="14" fillId="2" borderId="1" xfId="0" applyFont="1" applyFill="1" applyBorder="1" applyAlignment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/>
    <xf numFmtId="0" fontId="14" fillId="2" borderId="202" xfId="0" applyFont="1" applyFill="1" applyBorder="1"/>
    <xf numFmtId="0" fontId="14" fillId="2" borderId="210" xfId="0" applyFont="1" applyFill="1" applyBorder="1"/>
    <xf numFmtId="0" fontId="14" fillId="2" borderId="36" xfId="0" applyFont="1" applyFill="1" applyBorder="1"/>
    <xf numFmtId="0" fontId="14" fillId="2" borderId="211" xfId="0" applyFont="1" applyFill="1" applyBorder="1"/>
    <xf numFmtId="0" fontId="14" fillId="2" borderId="212" xfId="0" applyFont="1" applyFill="1" applyBorder="1"/>
    <xf numFmtId="0" fontId="14" fillId="2" borderId="213" xfId="0" applyFont="1" applyFill="1" applyBorder="1" applyAlignment="1">
      <alignment horizontal="center"/>
    </xf>
    <xf numFmtId="0" fontId="10" fillId="12" borderId="178" xfId="0" applyFont="1" applyFill="1" applyBorder="1" applyAlignment="1">
      <alignment horizontal="left" vertical="center"/>
    </xf>
    <xf numFmtId="0" fontId="14" fillId="12" borderId="179" xfId="0" applyFont="1" applyFill="1" applyBorder="1"/>
    <xf numFmtId="0" fontId="14" fillId="12" borderId="179" xfId="0" applyFont="1" applyFill="1" applyBorder="1" applyAlignment="1">
      <alignment horizontal="center"/>
    </xf>
    <xf numFmtId="0" fontId="14" fillId="12" borderId="66" xfId="0" applyFont="1" applyFill="1" applyBorder="1"/>
    <xf numFmtId="0" fontId="10" fillId="12" borderId="13" xfId="0" applyFont="1" applyFill="1" applyBorder="1" applyAlignment="1">
      <alignment vertical="center"/>
    </xf>
    <xf numFmtId="0" fontId="14" fillId="12" borderId="13" xfId="0" applyFont="1" applyFill="1" applyBorder="1" applyAlignment="1">
      <alignment horizontal="center"/>
    </xf>
    <xf numFmtId="164" fontId="4" fillId="8" borderId="61" xfId="0" applyNumberFormat="1" applyFont="1" applyFill="1" applyBorder="1" applyAlignment="1">
      <alignment horizontal="center" vertical="center"/>
    </xf>
    <xf numFmtId="1" fontId="4" fillId="10" borderId="72" xfId="0" applyNumberFormat="1" applyFont="1" applyFill="1" applyBorder="1" applyAlignment="1">
      <alignment horizontal="center"/>
    </xf>
    <xf numFmtId="1" fontId="4" fillId="10" borderId="99" xfId="0" applyNumberFormat="1" applyFont="1" applyFill="1" applyBorder="1" applyAlignment="1">
      <alignment horizontal="center"/>
    </xf>
    <xf numFmtId="1" fontId="4" fillId="10" borderId="100" xfId="0" applyNumberFormat="1" applyFont="1" applyFill="1" applyBorder="1" applyAlignment="1">
      <alignment horizontal="center"/>
    </xf>
    <xf numFmtId="1" fontId="4" fillId="10" borderId="60" xfId="0" applyNumberFormat="1" applyFont="1" applyFill="1" applyBorder="1" applyAlignment="1">
      <alignment horizontal="center"/>
    </xf>
    <xf numFmtId="1" fontId="4" fillId="10" borderId="68" xfId="0" applyNumberFormat="1" applyFont="1" applyFill="1" applyBorder="1" applyAlignment="1">
      <alignment horizontal="center"/>
    </xf>
    <xf numFmtId="1" fontId="4" fillId="10" borderId="103" xfId="0" applyNumberFormat="1" applyFont="1" applyFill="1" applyBorder="1" applyAlignment="1">
      <alignment horizontal="center"/>
    </xf>
    <xf numFmtId="1" fontId="4" fillId="10" borderId="120" xfId="0" applyNumberFormat="1" applyFont="1" applyFill="1" applyBorder="1" applyAlignment="1">
      <alignment horizontal="center"/>
    </xf>
    <xf numFmtId="1" fontId="4" fillId="10" borderId="118" xfId="0" applyNumberFormat="1" applyFont="1" applyFill="1" applyBorder="1" applyAlignment="1">
      <alignment horizontal="center"/>
    </xf>
    <xf numFmtId="1" fontId="4" fillId="10" borderId="61" xfId="0" applyNumberFormat="1" applyFont="1" applyFill="1" applyBorder="1" applyAlignment="1">
      <alignment horizontal="center"/>
    </xf>
    <xf numFmtId="1" fontId="4" fillId="10" borderId="54" xfId="0" applyNumberFormat="1" applyFont="1" applyFill="1" applyBorder="1" applyAlignment="1">
      <alignment horizontal="center"/>
    </xf>
    <xf numFmtId="1" fontId="4" fillId="10" borderId="105" xfId="0" applyNumberFormat="1" applyFont="1" applyFill="1" applyBorder="1" applyAlignment="1">
      <alignment horizontal="center"/>
    </xf>
    <xf numFmtId="1" fontId="4" fillId="10" borderId="104" xfId="0" applyNumberFormat="1" applyFont="1" applyFill="1" applyBorder="1" applyAlignment="1">
      <alignment horizontal="center"/>
    </xf>
    <xf numFmtId="1" fontId="4" fillId="10" borderId="185" xfId="0" applyNumberFormat="1" applyFont="1" applyFill="1" applyBorder="1" applyAlignment="1">
      <alignment horizontal="center"/>
    </xf>
    <xf numFmtId="1" fontId="4" fillId="10" borderId="189" xfId="0" applyNumberFormat="1" applyFont="1" applyFill="1" applyBorder="1" applyAlignment="1">
      <alignment horizontal="center"/>
    </xf>
    <xf numFmtId="1" fontId="4" fillId="10" borderId="212" xfId="0" applyNumberFormat="1" applyFont="1" applyFill="1" applyBorder="1" applyAlignment="1">
      <alignment horizontal="center"/>
    </xf>
    <xf numFmtId="164" fontId="4" fillId="10" borderId="61" xfId="0" applyNumberFormat="1" applyFont="1" applyFill="1" applyBorder="1" applyAlignment="1">
      <alignment horizontal="center"/>
    </xf>
    <xf numFmtId="1" fontId="4" fillId="10" borderId="122" xfId="0" applyNumberFormat="1" applyFont="1" applyFill="1" applyBorder="1" applyAlignment="1">
      <alignment horizontal="center"/>
    </xf>
    <xf numFmtId="1" fontId="4" fillId="10" borderId="101" xfId="0" applyNumberFormat="1" applyFont="1" applyFill="1" applyBorder="1" applyAlignment="1">
      <alignment horizontal="center"/>
    </xf>
    <xf numFmtId="1" fontId="4" fillId="10" borderId="159" xfId="0" applyNumberFormat="1" applyFont="1" applyFill="1" applyBorder="1" applyAlignment="1">
      <alignment horizontal="center"/>
    </xf>
    <xf numFmtId="1" fontId="4" fillId="10" borderId="82" xfId="0" applyNumberFormat="1" applyFont="1" applyFill="1" applyBorder="1" applyAlignment="1">
      <alignment horizontal="center"/>
    </xf>
    <xf numFmtId="1" fontId="7" fillId="10" borderId="68" xfId="0" applyNumberFormat="1" applyFont="1" applyFill="1" applyBorder="1" applyAlignment="1">
      <alignment horizontal="center" vertical="center"/>
    </xf>
    <xf numFmtId="1" fontId="7" fillId="10" borderId="60" xfId="0" applyNumberFormat="1" applyFont="1" applyFill="1" applyBorder="1" applyAlignment="1">
      <alignment horizontal="center" vertical="center"/>
    </xf>
    <xf numFmtId="164" fontId="4" fillId="10" borderId="120" xfId="0" applyNumberFormat="1" applyFont="1" applyFill="1" applyBorder="1" applyAlignment="1">
      <alignment horizontal="center"/>
    </xf>
    <xf numFmtId="1" fontId="4" fillId="10" borderId="102" xfId="0" applyNumberFormat="1" applyFont="1" applyFill="1" applyBorder="1" applyAlignment="1">
      <alignment horizontal="center"/>
    </xf>
    <xf numFmtId="1" fontId="4" fillId="10" borderId="180" xfId="0" applyNumberFormat="1" applyFont="1" applyFill="1" applyBorder="1" applyAlignment="1">
      <alignment horizontal="center"/>
    </xf>
    <xf numFmtId="1" fontId="4" fillId="10" borderId="152" xfId="0" applyNumberFormat="1" applyFont="1" applyFill="1" applyBorder="1" applyAlignment="1">
      <alignment horizontal="center"/>
    </xf>
    <xf numFmtId="1" fontId="7" fillId="10" borderId="99" xfId="0" applyNumberFormat="1" applyFont="1" applyFill="1" applyBorder="1" applyAlignment="1">
      <alignment horizontal="center"/>
    </xf>
    <xf numFmtId="1" fontId="7" fillId="10" borderId="60" xfId="0" applyNumberFormat="1" applyFont="1" applyFill="1" applyBorder="1" applyAlignment="1">
      <alignment horizontal="center"/>
    </xf>
    <xf numFmtId="164" fontId="4" fillId="10" borderId="68" xfId="0" applyNumberFormat="1" applyFont="1" applyFill="1" applyBorder="1" applyAlignment="1">
      <alignment horizontal="center"/>
    </xf>
    <xf numFmtId="164" fontId="4" fillId="10" borderId="60" xfId="0" applyNumberFormat="1" applyFont="1" applyFill="1" applyBorder="1" applyAlignment="1">
      <alignment horizontal="center"/>
    </xf>
    <xf numFmtId="1" fontId="4" fillId="10" borderId="191" xfId="0" applyNumberFormat="1" applyFont="1" applyFill="1" applyBorder="1" applyAlignment="1">
      <alignment horizontal="center"/>
    </xf>
    <xf numFmtId="1" fontId="4" fillId="10" borderId="192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14" fillId="2" borderId="12" xfId="0" quotePrefix="1" applyFont="1" applyFill="1" applyBorder="1" applyAlignment="1">
      <alignment horizontal="center"/>
    </xf>
    <xf numFmtId="0" fontId="14" fillId="2" borderId="11" xfId="0" quotePrefix="1" applyFont="1" applyFill="1" applyBorder="1" applyAlignment="1">
      <alignment horizontal="center"/>
    </xf>
    <xf numFmtId="0" fontId="10" fillId="0" borderId="214" xfId="0" applyFont="1" applyBorder="1" applyAlignment="1">
      <alignment horizontal="left" vertical="center"/>
    </xf>
    <xf numFmtId="0" fontId="10" fillId="0" borderId="215" xfId="0" applyFont="1" applyBorder="1"/>
    <xf numFmtId="0" fontId="10" fillId="0" borderId="216" xfId="0" applyFont="1" applyBorder="1" applyAlignment="1">
      <alignment horizontal="center"/>
    </xf>
    <xf numFmtId="1" fontId="7" fillId="10" borderId="215" xfId="0" applyNumberFormat="1" applyFont="1" applyFill="1" applyBorder="1" applyAlignment="1">
      <alignment horizontal="center"/>
    </xf>
    <xf numFmtId="0" fontId="10" fillId="2" borderId="216" xfId="0" applyFont="1" applyFill="1" applyBorder="1" applyAlignment="1">
      <alignment horizontal="center"/>
    </xf>
    <xf numFmtId="43" fontId="14" fillId="2" borderId="8" xfId="0" quotePrefix="1" applyNumberFormat="1" applyFont="1" applyFill="1" applyBorder="1" applyAlignment="1">
      <alignment horizontal="center"/>
    </xf>
    <xf numFmtId="43" fontId="14" fillId="2" borderId="20" xfId="0" quotePrefix="1" applyNumberFormat="1" applyFont="1" applyFill="1" applyBorder="1" applyAlignment="1">
      <alignment horizontal="center"/>
    </xf>
    <xf numFmtId="0" fontId="14" fillId="2" borderId="40" xfId="0" applyFont="1" applyFill="1" applyBorder="1" applyAlignment="1">
      <alignment vertical="center"/>
    </xf>
    <xf numFmtId="0" fontId="14" fillId="2" borderId="49" xfId="0" applyFont="1" applyFill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4" fillId="2" borderId="23" xfId="0" applyFont="1" applyFill="1" applyBorder="1" applyAlignment="1">
      <alignment vertical="center"/>
    </xf>
    <xf numFmtId="0" fontId="10" fillId="2" borderId="49" xfId="0" applyFont="1" applyFill="1" applyBorder="1"/>
    <xf numFmtId="0" fontId="14" fillId="2" borderId="1" xfId="0" applyFont="1" applyFill="1" applyBorder="1" applyAlignment="1">
      <alignment horizontal="center" vertical="center"/>
    </xf>
    <xf numFmtId="0" fontId="10" fillId="0" borderId="158" xfId="0" applyFont="1" applyBorder="1" applyAlignment="1">
      <alignment horizontal="left" vertical="center"/>
    </xf>
    <xf numFmtId="0" fontId="14" fillId="2" borderId="160" xfId="0" applyFont="1" applyFill="1" applyBorder="1" applyAlignment="1">
      <alignment horizontal="left" vertical="center"/>
    </xf>
    <xf numFmtId="0" fontId="14" fillId="2" borderId="45" xfId="0" applyFont="1" applyFill="1" applyBorder="1"/>
    <xf numFmtId="165" fontId="19" fillId="6" borderId="23" xfId="3" applyNumberFormat="1" applyFont="1" applyFill="1" applyBorder="1" applyAlignment="1" applyProtection="1">
      <alignment horizontal="center"/>
    </xf>
    <xf numFmtId="165" fontId="19" fillId="6" borderId="186" xfId="3" applyNumberFormat="1" applyFont="1" applyFill="1" applyBorder="1" applyAlignment="1" applyProtection="1">
      <alignment horizontal="center"/>
    </xf>
    <xf numFmtId="165" fontId="19" fillId="6" borderId="36" xfId="3" applyNumberFormat="1" applyFont="1" applyFill="1" applyBorder="1" applyAlignment="1" applyProtection="1">
      <alignment horizontal="center"/>
    </xf>
    <xf numFmtId="165" fontId="19" fillId="6" borderId="216" xfId="3" applyNumberFormat="1" applyFont="1" applyFill="1" applyBorder="1" applyAlignment="1" applyProtection="1">
      <alignment horizontal="center"/>
    </xf>
    <xf numFmtId="166" fontId="19" fillId="6" borderId="186" xfId="3" applyNumberFormat="1" applyFont="1" applyFill="1" applyBorder="1" applyAlignment="1" applyProtection="1">
      <alignment horizontal="center"/>
    </xf>
    <xf numFmtId="165" fontId="19" fillId="6" borderId="12" xfId="3" applyNumberFormat="1" applyFont="1" applyFill="1" applyBorder="1" applyAlignment="1" applyProtection="1">
      <alignment horizontal="center"/>
    </xf>
    <xf numFmtId="0" fontId="10" fillId="2" borderId="186" xfId="0" applyFont="1" applyFill="1" applyBorder="1" applyAlignment="1">
      <alignment horizontal="center"/>
    </xf>
    <xf numFmtId="165" fontId="19" fillId="6" borderId="222" xfId="3" applyNumberFormat="1" applyFont="1" applyFill="1" applyBorder="1" applyAlignment="1" applyProtection="1">
      <alignment horizontal="center"/>
    </xf>
    <xf numFmtId="0" fontId="10" fillId="2" borderId="222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0" xfId="0" quotePrefix="1" applyFont="1" applyFill="1" applyBorder="1" applyAlignment="1">
      <alignment horizontal="center"/>
    </xf>
    <xf numFmtId="0" fontId="10" fillId="2" borderId="78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5" fontId="10" fillId="2" borderId="40" xfId="0" applyNumberFormat="1" applyFont="1" applyFill="1" applyBorder="1" applyAlignment="1">
      <alignment horizontal="center"/>
    </xf>
    <xf numFmtId="165" fontId="10" fillId="2" borderId="10" xfId="0" applyNumberFormat="1" applyFont="1" applyFill="1" applyBorder="1" applyAlignment="1">
      <alignment horizontal="center"/>
    </xf>
    <xf numFmtId="165" fontId="10" fillId="2" borderId="12" xfId="0" applyNumberFormat="1" applyFont="1" applyFill="1" applyBorder="1" applyAlignment="1">
      <alignment horizontal="center"/>
    </xf>
    <xf numFmtId="165" fontId="10" fillId="2" borderId="8" xfId="0" applyNumberFormat="1" applyFont="1" applyFill="1" applyBorder="1" applyAlignment="1">
      <alignment horizontal="center"/>
    </xf>
    <xf numFmtId="165" fontId="10" fillId="2" borderId="1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65" fontId="10" fillId="2" borderId="20" xfId="0" applyNumberFormat="1" applyFont="1" applyFill="1" applyBorder="1" applyAlignment="1">
      <alignment horizontal="center"/>
    </xf>
    <xf numFmtId="165" fontId="10" fillId="2" borderId="36" xfId="0" applyNumberFormat="1" applyFont="1" applyFill="1" applyBorder="1" applyAlignment="1">
      <alignment horizontal="center"/>
    </xf>
    <xf numFmtId="165" fontId="10" fillId="2" borderId="6" xfId="0" applyNumberFormat="1" applyFont="1" applyFill="1" applyBorder="1" applyAlignment="1">
      <alignment horizontal="center"/>
    </xf>
    <xf numFmtId="165" fontId="10" fillId="2" borderId="70" xfId="0" applyNumberFormat="1" applyFont="1" applyFill="1" applyBorder="1" applyAlignment="1">
      <alignment horizontal="center"/>
    </xf>
    <xf numFmtId="165" fontId="10" fillId="2" borderId="29" xfId="0" applyNumberFormat="1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center"/>
    </xf>
    <xf numFmtId="165" fontId="10" fillId="2" borderId="9" xfId="0" applyNumberFormat="1" applyFont="1" applyFill="1" applyBorder="1" applyAlignment="1">
      <alignment horizontal="center"/>
    </xf>
    <xf numFmtId="165" fontId="10" fillId="2" borderId="23" xfId="0" applyNumberFormat="1" applyFont="1" applyFill="1" applyBorder="1" applyAlignment="1">
      <alignment horizontal="center"/>
    </xf>
    <xf numFmtId="165" fontId="10" fillId="2" borderId="13" xfId="0" applyNumberFormat="1" applyFont="1" applyFill="1" applyBorder="1" applyAlignment="1">
      <alignment horizontal="center"/>
    </xf>
    <xf numFmtId="165" fontId="10" fillId="2" borderId="179" xfId="0" applyNumberFormat="1" applyFont="1" applyFill="1" applyBorder="1" applyAlignment="1">
      <alignment horizontal="center"/>
    </xf>
    <xf numFmtId="0" fontId="10" fillId="2" borderId="179" xfId="0" applyFont="1" applyFill="1" applyBorder="1" applyAlignment="1">
      <alignment horizontal="center"/>
    </xf>
    <xf numFmtId="165" fontId="10" fillId="2" borderId="151" xfId="0" applyNumberFormat="1" applyFont="1" applyFill="1" applyBorder="1" applyAlignment="1">
      <alignment horizontal="center"/>
    </xf>
    <xf numFmtId="165" fontId="10" fillId="2" borderId="216" xfId="0" applyNumberFormat="1" applyFont="1" applyFill="1" applyBorder="1" applyAlignment="1">
      <alignment horizontal="center"/>
    </xf>
    <xf numFmtId="165" fontId="10" fillId="2" borderId="7" xfId="0" applyNumberFormat="1" applyFont="1" applyFill="1" applyBorder="1" applyAlignment="1">
      <alignment horizontal="center"/>
    </xf>
    <xf numFmtId="165" fontId="10" fillId="2" borderId="138" xfId="0" applyNumberFormat="1" applyFont="1" applyFill="1" applyBorder="1" applyAlignment="1">
      <alignment horizontal="center"/>
    </xf>
    <xf numFmtId="165" fontId="10" fillId="2" borderId="143" xfId="0" applyNumberFormat="1" applyFont="1" applyFill="1" applyBorder="1" applyAlignment="1">
      <alignment horizontal="center"/>
    </xf>
    <xf numFmtId="43" fontId="14" fillId="2" borderId="23" xfId="0" quotePrefix="1" applyNumberFormat="1" applyFont="1" applyFill="1" applyBorder="1" applyAlignment="1">
      <alignment horizontal="center"/>
    </xf>
    <xf numFmtId="0" fontId="10" fillId="0" borderId="84" xfId="0" applyFont="1" applyBorder="1" applyAlignment="1">
      <alignment vertical="center"/>
    </xf>
    <xf numFmtId="0" fontId="10" fillId="2" borderId="70" xfId="0" applyFont="1" applyFill="1" applyBorder="1" applyAlignment="1">
      <alignment vertical="center"/>
    </xf>
    <xf numFmtId="0" fontId="10" fillId="0" borderId="63" xfId="0" applyFont="1" applyBorder="1" applyAlignment="1">
      <alignment horizontal="left" vertical="center"/>
    </xf>
    <xf numFmtId="1" fontId="4" fillId="10" borderId="48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66" fontId="19" fillId="6" borderId="223" xfId="3" applyNumberFormat="1" applyFont="1" applyFill="1" applyBorder="1" applyAlignment="1" applyProtection="1">
      <alignment horizontal="center"/>
    </xf>
    <xf numFmtId="165" fontId="10" fillId="2" borderId="172" xfId="0" applyNumberFormat="1" applyFont="1" applyFill="1" applyBorder="1" applyAlignment="1">
      <alignment horizontal="center"/>
    </xf>
    <xf numFmtId="0" fontId="10" fillId="2" borderId="172" xfId="0" applyFont="1" applyFill="1" applyBorder="1" applyAlignment="1">
      <alignment horizontal="center"/>
    </xf>
    <xf numFmtId="0" fontId="10" fillId="2" borderId="185" xfId="0" applyFont="1" applyFill="1" applyBorder="1" applyAlignment="1">
      <alignment vertical="center"/>
    </xf>
    <xf numFmtId="0" fontId="14" fillId="2" borderId="215" xfId="0" applyFont="1" applyFill="1" applyBorder="1" applyAlignment="1">
      <alignment vertical="center"/>
    </xf>
    <xf numFmtId="0" fontId="14" fillId="2" borderId="179" xfId="0" applyFont="1" applyFill="1" applyBorder="1" applyAlignment="1">
      <alignment horizontal="center"/>
    </xf>
    <xf numFmtId="1" fontId="10" fillId="2" borderId="221" xfId="0" applyNumberFormat="1" applyFont="1" applyFill="1" applyBorder="1"/>
    <xf numFmtId="0" fontId="14" fillId="2" borderId="222" xfId="0" applyFont="1" applyFill="1" applyBorder="1" applyAlignment="1">
      <alignment horizontal="center"/>
    </xf>
    <xf numFmtId="165" fontId="10" fillId="2" borderId="222" xfId="0" applyNumberFormat="1" applyFont="1" applyFill="1" applyBorder="1" applyAlignment="1">
      <alignment horizontal="center"/>
    </xf>
    <xf numFmtId="0" fontId="14" fillId="2" borderId="173" xfId="0" quotePrefix="1" applyFont="1" applyFill="1" applyBorder="1" applyAlignment="1">
      <alignment horizontal="center" vertical="center"/>
    </xf>
    <xf numFmtId="0" fontId="14" fillId="2" borderId="225" xfId="0" quotePrefix="1" applyFont="1" applyFill="1" applyBorder="1" applyAlignment="1">
      <alignment horizontal="center" vertical="center"/>
    </xf>
    <xf numFmtId="165" fontId="10" fillId="2" borderId="226" xfId="0" applyNumberFormat="1" applyFont="1" applyFill="1" applyBorder="1" applyAlignment="1">
      <alignment horizontal="center"/>
    </xf>
    <xf numFmtId="0" fontId="14" fillId="2" borderId="173" xfId="0" applyFont="1" applyFill="1" applyBorder="1" applyAlignment="1">
      <alignment horizontal="center"/>
    </xf>
    <xf numFmtId="0" fontId="14" fillId="2" borderId="226" xfId="0" applyFont="1" applyFill="1" applyBorder="1" applyAlignment="1">
      <alignment horizontal="center"/>
    </xf>
    <xf numFmtId="0" fontId="14" fillId="2" borderId="173" xfId="0" quotePrefix="1" applyFont="1" applyFill="1" applyBorder="1" applyAlignment="1">
      <alignment horizontal="left" vertical="center"/>
    </xf>
    <xf numFmtId="0" fontId="14" fillId="2" borderId="225" xfId="0" quotePrefix="1" applyFont="1" applyFill="1" applyBorder="1" applyAlignment="1">
      <alignment horizontal="left" vertical="center"/>
    </xf>
    <xf numFmtId="165" fontId="10" fillId="2" borderId="186" xfId="0" applyNumberFormat="1" applyFont="1" applyFill="1" applyBorder="1" applyAlignment="1">
      <alignment horizontal="center"/>
    </xf>
    <xf numFmtId="0" fontId="14" fillId="2" borderId="216" xfId="0" applyFont="1" applyFill="1" applyBorder="1" applyAlignment="1">
      <alignment horizontal="center"/>
    </xf>
    <xf numFmtId="1" fontId="17" fillId="5" borderId="12" xfId="0" applyNumberFormat="1" applyFont="1" applyFill="1" applyBorder="1" applyAlignment="1">
      <alignment horizontal="center"/>
    </xf>
    <xf numFmtId="0" fontId="14" fillId="2" borderId="223" xfId="0" applyFont="1" applyFill="1" applyBorder="1" applyAlignment="1">
      <alignment horizontal="center"/>
    </xf>
    <xf numFmtId="165" fontId="10" fillId="2" borderId="223" xfId="0" applyNumberFormat="1" applyFont="1" applyFill="1" applyBorder="1" applyAlignment="1">
      <alignment horizontal="center"/>
    </xf>
    <xf numFmtId="0" fontId="14" fillId="2" borderId="222" xfId="0" applyFont="1" applyFill="1" applyBorder="1" applyAlignment="1">
      <alignment horizontal="center" vertical="center"/>
    </xf>
    <xf numFmtId="1" fontId="14" fillId="2" borderId="23" xfId="0" quotePrefix="1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/>
    </xf>
    <xf numFmtId="0" fontId="10" fillId="2" borderId="222" xfId="0" applyFont="1" applyFill="1" applyBorder="1" applyAlignment="1">
      <alignment vertical="center"/>
    </xf>
    <xf numFmtId="164" fontId="7" fillId="2" borderId="0" xfId="0" applyNumberFormat="1" applyFont="1" applyFill="1" applyAlignment="1">
      <alignment horizontal="center"/>
    </xf>
    <xf numFmtId="164" fontId="4" fillId="2" borderId="10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78" xfId="0" applyNumberFormat="1" applyFont="1" applyFill="1" applyBorder="1" applyAlignment="1">
      <alignment horizontal="center"/>
    </xf>
    <xf numFmtId="1" fontId="4" fillId="2" borderId="40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186" xfId="0" applyNumberFormat="1" applyFont="1" applyFill="1" applyBorder="1" applyAlignment="1">
      <alignment horizontal="center"/>
    </xf>
    <xf numFmtId="1" fontId="4" fillId="2" borderId="17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222" xfId="0" applyNumberFormat="1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1" fontId="4" fillId="2" borderId="36" xfId="0" applyNumberFormat="1" applyFont="1" applyFill="1" applyBorder="1" applyAlignment="1">
      <alignment horizontal="center"/>
    </xf>
    <xf numFmtId="1" fontId="4" fillId="2" borderId="223" xfId="0" applyNumberFormat="1" applyFont="1" applyFill="1" applyBorder="1" applyAlignment="1">
      <alignment horizontal="center"/>
    </xf>
    <xf numFmtId="165" fontId="19" fillId="6" borderId="223" xfId="3" applyNumberFormat="1" applyFont="1" applyFill="1" applyBorder="1" applyAlignment="1" applyProtection="1">
      <alignment horizontal="center"/>
    </xf>
    <xf numFmtId="1" fontId="4" fillId="2" borderId="10" xfId="0" applyNumberFormat="1" applyFont="1" applyFill="1" applyBorder="1" applyAlignment="1">
      <alignment horizontal="center"/>
    </xf>
    <xf numFmtId="164" fontId="4" fillId="2" borderId="172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" fontId="4" fillId="2" borderId="70" xfId="0" applyNumberFormat="1" applyFont="1" applyFill="1" applyBorder="1" applyAlignment="1">
      <alignment horizontal="center"/>
    </xf>
    <xf numFmtId="165" fontId="10" fillId="2" borderId="70" xfId="0" applyNumberFormat="1" applyFont="1" applyFill="1" applyBorder="1"/>
    <xf numFmtId="1" fontId="7" fillId="2" borderId="172" xfId="0" applyNumberFormat="1" applyFont="1" applyFill="1" applyBorder="1" applyAlignment="1">
      <alignment horizontal="center" vertical="center"/>
    </xf>
    <xf numFmtId="1" fontId="7" fillId="2" borderId="226" xfId="0" applyNumberFormat="1" applyFont="1" applyFill="1" applyBorder="1" applyAlignment="1">
      <alignment horizontal="center" vertical="center"/>
    </xf>
    <xf numFmtId="1" fontId="4" fillId="2" borderId="172" xfId="0" applyNumberFormat="1" applyFont="1" applyFill="1" applyBorder="1" applyAlignment="1">
      <alignment horizontal="center"/>
    </xf>
    <xf numFmtId="1" fontId="4" fillId="2" borderId="226" xfId="0" applyNumberFormat="1" applyFont="1" applyFill="1" applyBorder="1" applyAlignment="1">
      <alignment horizontal="center"/>
    </xf>
    <xf numFmtId="164" fontId="4" fillId="2" borderId="179" xfId="0" applyNumberFormat="1" applyFont="1" applyFill="1" applyBorder="1" applyAlignment="1">
      <alignment horizontal="center"/>
    </xf>
    <xf numFmtId="1" fontId="4" fillId="2" borderId="216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151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165" fontId="10" fillId="2" borderId="36" xfId="0" applyNumberFormat="1" applyFont="1" applyFill="1" applyBorder="1" applyAlignment="1">
      <alignment horizontal="left" vertical="top"/>
    </xf>
    <xf numFmtId="1" fontId="7" fillId="2" borderId="70" xfId="0" applyNumberFormat="1" applyFont="1" applyFill="1" applyBorder="1" applyAlignment="1">
      <alignment horizontal="center"/>
    </xf>
    <xf numFmtId="1" fontId="7" fillId="2" borderId="20" xfId="0" applyNumberFormat="1" applyFont="1" applyFill="1" applyBorder="1" applyAlignment="1">
      <alignment horizontal="center"/>
    </xf>
    <xf numFmtId="1" fontId="7" fillId="2" borderId="216" xfId="0" applyNumberFormat="1" applyFont="1" applyFill="1" applyBorder="1" applyAlignment="1">
      <alignment horizontal="center"/>
    </xf>
    <xf numFmtId="1" fontId="7" fillId="2" borderId="40" xfId="0" applyNumberFormat="1" applyFont="1" applyFill="1" applyBorder="1" applyAlignment="1">
      <alignment horizontal="center"/>
    </xf>
    <xf numFmtId="1" fontId="4" fillId="2" borderId="29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5" fontId="10" fillId="2" borderId="10" xfId="0" applyNumberFormat="1" applyFont="1" applyFill="1" applyBorder="1" applyAlignment="1">
      <alignment horizontal="left" vertical="center"/>
    </xf>
    <xf numFmtId="1" fontId="4" fillId="2" borderId="138" xfId="0" applyNumberFormat="1" applyFont="1" applyFill="1" applyBorder="1" applyAlignment="1">
      <alignment horizontal="center"/>
    </xf>
    <xf numFmtId="1" fontId="4" fillId="2" borderId="143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 vertical="center"/>
    </xf>
    <xf numFmtId="1" fontId="4" fillId="2" borderId="52" xfId="0" applyNumberFormat="1" applyFont="1" applyFill="1" applyBorder="1" applyAlignment="1">
      <alignment horizontal="center"/>
    </xf>
    <xf numFmtId="1" fontId="4" fillId="2" borderId="91" xfId="0" applyNumberFormat="1" applyFont="1" applyFill="1" applyBorder="1" applyAlignment="1">
      <alignment horizontal="center"/>
    </xf>
    <xf numFmtId="1" fontId="4" fillId="2" borderId="228" xfId="0" applyNumberFormat="1" applyFont="1" applyFill="1" applyBorder="1" applyAlignment="1">
      <alignment horizontal="center"/>
    </xf>
    <xf numFmtId="1" fontId="4" fillId="2" borderId="67" xfId="0" applyNumberFormat="1" applyFont="1" applyFill="1" applyBorder="1" applyAlignment="1">
      <alignment horizontal="center"/>
    </xf>
    <xf numFmtId="1" fontId="4" fillId="2" borderId="66" xfId="0" applyNumberFormat="1" applyFont="1" applyFill="1" applyBorder="1" applyAlignment="1">
      <alignment horizontal="center"/>
    </xf>
    <xf numFmtId="1" fontId="4" fillId="2" borderId="229" xfId="0" applyNumberFormat="1" applyFont="1" applyFill="1" applyBorder="1" applyAlignment="1">
      <alignment horizontal="center"/>
    </xf>
    <xf numFmtId="1" fontId="4" fillId="2" borderId="230" xfId="0" applyNumberFormat="1" applyFont="1" applyFill="1" applyBorder="1" applyAlignment="1">
      <alignment horizontal="center"/>
    </xf>
    <xf numFmtId="1" fontId="4" fillId="2" borderId="89" xfId="0" applyNumberFormat="1" applyFont="1" applyFill="1" applyBorder="1" applyAlignment="1">
      <alignment horizontal="center"/>
    </xf>
    <xf numFmtId="1" fontId="4" fillId="2" borderId="231" xfId="0" applyNumberFormat="1" applyFont="1" applyFill="1" applyBorder="1" applyAlignment="1">
      <alignment horizontal="center"/>
    </xf>
    <xf numFmtId="1" fontId="4" fillId="2" borderId="92" xfId="0" applyNumberFormat="1" applyFont="1" applyFill="1" applyBorder="1" applyAlignment="1">
      <alignment horizontal="center"/>
    </xf>
    <xf numFmtId="1" fontId="4" fillId="2" borderId="210" xfId="0" applyNumberFormat="1" applyFont="1" applyFill="1" applyBorder="1" applyAlignment="1">
      <alignment horizontal="center"/>
    </xf>
    <xf numFmtId="1" fontId="4" fillId="2" borderId="232" xfId="0" applyNumberFormat="1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164" fontId="4" fillId="2" borderId="233" xfId="0" applyNumberFormat="1" applyFont="1" applyFill="1" applyBorder="1" applyAlignment="1">
      <alignment horizontal="center"/>
    </xf>
    <xf numFmtId="164" fontId="4" fillId="2" borderId="67" xfId="0" applyNumberFormat="1" applyFont="1" applyFill="1" applyBorder="1" applyAlignment="1">
      <alignment horizontal="center"/>
    </xf>
    <xf numFmtId="164" fontId="4" fillId="2" borderId="91" xfId="0" applyNumberFormat="1" applyFont="1" applyFill="1" applyBorder="1" applyAlignment="1">
      <alignment horizontal="center"/>
    </xf>
    <xf numFmtId="1" fontId="4" fillId="2" borderId="93" xfId="0" applyNumberFormat="1" applyFont="1" applyFill="1" applyBorder="1" applyAlignment="1">
      <alignment horizontal="center"/>
    </xf>
    <xf numFmtId="1" fontId="7" fillId="2" borderId="233" xfId="0" applyNumberFormat="1" applyFont="1" applyFill="1" applyBorder="1" applyAlignment="1">
      <alignment horizontal="center" vertical="center"/>
    </xf>
    <xf numFmtId="1" fontId="7" fillId="2" borderId="234" xfId="0" applyNumberFormat="1" applyFont="1" applyFill="1" applyBorder="1" applyAlignment="1">
      <alignment horizontal="center" vertical="center"/>
    </xf>
    <xf numFmtId="1" fontId="4" fillId="2" borderId="233" xfId="0" applyNumberFormat="1" applyFont="1" applyFill="1" applyBorder="1" applyAlignment="1">
      <alignment horizontal="center"/>
    </xf>
    <xf numFmtId="1" fontId="4" fillId="2" borderId="234" xfId="0" applyNumberFormat="1" applyFont="1" applyFill="1" applyBorder="1" applyAlignment="1">
      <alignment horizontal="center"/>
    </xf>
    <xf numFmtId="164" fontId="4" fillId="2" borderId="230" xfId="0" applyNumberFormat="1" applyFont="1" applyFill="1" applyBorder="1" applyAlignment="1">
      <alignment horizontal="center"/>
    </xf>
    <xf numFmtId="1" fontId="4" fillId="2" borderId="235" xfId="0" applyNumberFormat="1" applyFont="1" applyFill="1" applyBorder="1" applyAlignment="1">
      <alignment horizontal="center"/>
    </xf>
    <xf numFmtId="1" fontId="4" fillId="2" borderId="90" xfId="0" applyNumberFormat="1" applyFont="1" applyFill="1" applyBorder="1" applyAlignment="1">
      <alignment horizontal="center"/>
    </xf>
    <xf numFmtId="1" fontId="4" fillId="2" borderId="86" xfId="0" applyNumberFormat="1" applyFont="1" applyFill="1" applyBorder="1" applyAlignment="1">
      <alignment horizontal="center"/>
    </xf>
    <xf numFmtId="1" fontId="4" fillId="2" borderId="202" xfId="0" applyNumberFormat="1" applyFont="1" applyFill="1" applyBorder="1" applyAlignment="1">
      <alignment horizontal="center"/>
    </xf>
    <xf numFmtId="1" fontId="4" fillId="2" borderId="236" xfId="0" applyNumberFormat="1" applyFont="1" applyFill="1" applyBorder="1" applyAlignment="1">
      <alignment horizontal="center"/>
    </xf>
    <xf numFmtId="1" fontId="4" fillId="2" borderId="237" xfId="0" applyNumberFormat="1" applyFont="1" applyFill="1" applyBorder="1" applyAlignment="1">
      <alignment horizontal="center"/>
    </xf>
    <xf numFmtId="1" fontId="7" fillId="2" borderId="93" xfId="0" applyNumberFormat="1" applyFont="1" applyFill="1" applyBorder="1" applyAlignment="1">
      <alignment horizontal="center"/>
    </xf>
    <xf numFmtId="1" fontId="7" fillId="2" borderId="91" xfId="0" applyNumberFormat="1" applyFont="1" applyFill="1" applyBorder="1" applyAlignment="1">
      <alignment horizontal="center"/>
    </xf>
    <xf numFmtId="1" fontId="7" fillId="2" borderId="235" xfId="0" applyNumberFormat="1" applyFont="1" applyFill="1" applyBorder="1" applyAlignment="1">
      <alignment horizontal="center"/>
    </xf>
    <xf numFmtId="1" fontId="7" fillId="2" borderId="67" xfId="0" applyNumberFormat="1" applyFont="1" applyFill="1" applyBorder="1" applyAlignment="1">
      <alignment horizontal="center"/>
    </xf>
    <xf numFmtId="1" fontId="4" fillId="2" borderId="85" xfId="0" applyNumberFormat="1" applyFont="1" applyFill="1" applyBorder="1" applyAlignment="1">
      <alignment horizontal="center"/>
    </xf>
    <xf numFmtId="1" fontId="4" fillId="2" borderId="238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85" xfId="0" applyNumberFormat="1" applyFont="1" applyFill="1" applyBorder="1" applyAlignment="1">
      <alignment horizontal="center"/>
    </xf>
    <xf numFmtId="1" fontId="4" fillId="2" borderId="239" xfId="0" applyNumberFormat="1" applyFont="1" applyFill="1" applyBorder="1" applyAlignment="1">
      <alignment horizontal="center"/>
    </xf>
    <xf numFmtId="1" fontId="4" fillId="2" borderId="240" xfId="0" applyNumberFormat="1" applyFont="1" applyFill="1" applyBorder="1" applyAlignment="1">
      <alignment horizontal="center"/>
    </xf>
    <xf numFmtId="164" fontId="4" fillId="2" borderId="66" xfId="0" applyNumberFormat="1" applyFont="1" applyFill="1" applyBorder="1" applyAlignment="1">
      <alignment horizontal="center"/>
    </xf>
    <xf numFmtId="1" fontId="4" fillId="2" borderId="241" xfId="0" applyNumberFormat="1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 vertical="center"/>
    </xf>
    <xf numFmtId="0" fontId="10" fillId="2" borderId="183" xfId="0" applyFont="1" applyFill="1" applyBorder="1" applyAlignment="1">
      <alignment horizontal="center" vertical="center"/>
    </xf>
    <xf numFmtId="0" fontId="10" fillId="2" borderId="194" xfId="0" applyFont="1" applyFill="1" applyBorder="1" applyAlignment="1">
      <alignment horizontal="center" vertical="center"/>
    </xf>
    <xf numFmtId="0" fontId="10" fillId="2" borderId="194" xfId="0" quotePrefix="1" applyFont="1" applyFill="1" applyBorder="1" applyAlignment="1">
      <alignment horizontal="center" vertical="center"/>
    </xf>
    <xf numFmtId="0" fontId="10" fillId="2" borderId="195" xfId="0" applyFont="1" applyFill="1" applyBorder="1" applyAlignment="1">
      <alignment horizontal="center" vertical="center"/>
    </xf>
    <xf numFmtId="0" fontId="10" fillId="2" borderId="196" xfId="0" applyFont="1" applyFill="1" applyBorder="1" applyAlignment="1">
      <alignment horizontal="center" vertical="center"/>
    </xf>
    <xf numFmtId="0" fontId="10" fillId="2" borderId="242" xfId="0" applyFont="1" applyFill="1" applyBorder="1" applyAlignment="1">
      <alignment horizontal="center" vertical="center"/>
    </xf>
    <xf numFmtId="0" fontId="10" fillId="2" borderId="243" xfId="0" applyFont="1" applyFill="1" applyBorder="1" applyAlignment="1">
      <alignment horizontal="center" vertical="center"/>
    </xf>
    <xf numFmtId="0" fontId="10" fillId="2" borderId="193" xfId="0" applyFont="1" applyFill="1" applyBorder="1" applyAlignment="1">
      <alignment horizontal="center" vertical="center"/>
    </xf>
    <xf numFmtId="0" fontId="10" fillId="2" borderId="201" xfId="0" applyFont="1" applyFill="1" applyBorder="1" applyAlignment="1">
      <alignment horizontal="center" vertical="center"/>
    </xf>
    <xf numFmtId="0" fontId="10" fillId="2" borderId="244" xfId="0" applyFont="1" applyFill="1" applyBorder="1" applyAlignment="1">
      <alignment horizontal="center" vertical="center"/>
    </xf>
    <xf numFmtId="165" fontId="19" fillId="6" borderId="207" xfId="3" applyNumberFormat="1" applyFont="1" applyFill="1" applyBorder="1" applyAlignment="1" applyProtection="1">
      <alignment horizontal="center" vertical="center"/>
    </xf>
    <xf numFmtId="165" fontId="19" fillId="6" borderId="244" xfId="3" applyNumberFormat="1" applyFont="1" applyFill="1" applyBorder="1" applyAlignment="1" applyProtection="1">
      <alignment horizontal="center" vertical="center"/>
    </xf>
    <xf numFmtId="165" fontId="19" fillId="6" borderId="203" xfId="3" applyNumberFormat="1" applyFont="1" applyFill="1" applyBorder="1" applyAlignment="1" applyProtection="1">
      <alignment horizontal="center" vertical="center"/>
    </xf>
    <xf numFmtId="165" fontId="19" fillId="6" borderId="193" xfId="3" applyNumberFormat="1" applyFont="1" applyFill="1" applyBorder="1" applyAlignment="1" applyProtection="1">
      <alignment horizontal="center" vertical="center"/>
    </xf>
    <xf numFmtId="165" fontId="19" fillId="6" borderId="217" xfId="3" applyNumberFormat="1" applyFont="1" applyFill="1" applyBorder="1" applyAlignment="1" applyProtection="1">
      <alignment horizontal="center" vertical="center"/>
    </xf>
    <xf numFmtId="167" fontId="19" fillId="6" borderId="242" xfId="3" applyNumberFormat="1" applyFont="1" applyFill="1" applyBorder="1" applyAlignment="1" applyProtection="1">
      <alignment horizontal="center" vertical="center"/>
    </xf>
    <xf numFmtId="167" fontId="19" fillId="6" borderId="245" xfId="3" applyNumberFormat="1" applyFont="1" applyFill="1" applyBorder="1" applyAlignment="1" applyProtection="1">
      <alignment horizontal="center" vertical="center"/>
    </xf>
    <xf numFmtId="165" fontId="10" fillId="2" borderId="16" xfId="0" applyNumberFormat="1" applyFont="1" applyFill="1" applyBorder="1" applyAlignment="1">
      <alignment horizontal="center" vertical="center"/>
    </xf>
    <xf numFmtId="165" fontId="10" fillId="2" borderId="246" xfId="0" applyNumberFormat="1" applyFont="1" applyFill="1" applyBorder="1" applyAlignment="1">
      <alignment horizontal="center" vertical="center"/>
    </xf>
    <xf numFmtId="165" fontId="10" fillId="2" borderId="196" xfId="0" applyNumberFormat="1" applyFont="1" applyFill="1" applyBorder="1" applyAlignment="1">
      <alignment horizontal="center" vertical="center"/>
    </xf>
    <xf numFmtId="165" fontId="10" fillId="2" borderId="193" xfId="0" applyNumberFormat="1" applyFont="1" applyFill="1" applyBorder="1" applyAlignment="1">
      <alignment horizontal="center" vertical="center"/>
    </xf>
    <xf numFmtId="165" fontId="10" fillId="2" borderId="244" xfId="0" applyNumberFormat="1" applyFont="1" applyFill="1" applyBorder="1" applyAlignment="1">
      <alignment horizontal="center" vertical="center"/>
    </xf>
    <xf numFmtId="165" fontId="10" fillId="2" borderId="203" xfId="0" applyNumberFormat="1" applyFont="1" applyFill="1" applyBorder="1" applyAlignment="1">
      <alignment horizontal="center" vertical="center"/>
    </xf>
    <xf numFmtId="165" fontId="10" fillId="2" borderId="194" xfId="0" applyNumberFormat="1" applyFont="1" applyFill="1" applyBorder="1" applyAlignment="1">
      <alignment horizontal="center" vertical="center"/>
    </xf>
    <xf numFmtId="165" fontId="10" fillId="2" borderId="95" xfId="0" applyNumberFormat="1" applyFont="1" applyFill="1" applyBorder="1" applyAlignment="1">
      <alignment horizontal="center" vertical="center"/>
    </xf>
    <xf numFmtId="165" fontId="10" fillId="2" borderId="247" xfId="0" applyNumberFormat="1" applyFont="1" applyFill="1" applyBorder="1" applyAlignment="1">
      <alignment horizontal="center" vertical="center"/>
    </xf>
    <xf numFmtId="165" fontId="10" fillId="2" borderId="183" xfId="0" applyNumberFormat="1" applyFont="1" applyFill="1" applyBorder="1" applyAlignment="1">
      <alignment horizontal="center" vertical="center"/>
    </xf>
    <xf numFmtId="165" fontId="10" fillId="2" borderId="242" xfId="0" applyNumberFormat="1" applyFont="1" applyFill="1" applyBorder="1" applyAlignment="1">
      <alignment horizontal="center" vertical="center"/>
    </xf>
    <xf numFmtId="165" fontId="10" fillId="2" borderId="243" xfId="0" applyNumberFormat="1" applyFont="1" applyFill="1" applyBorder="1" applyAlignment="1">
      <alignment horizontal="center" vertical="center"/>
    </xf>
    <xf numFmtId="165" fontId="10" fillId="2" borderId="199" xfId="0" applyNumberFormat="1" applyFont="1" applyFill="1" applyBorder="1" applyAlignment="1">
      <alignment horizontal="center" vertical="center"/>
    </xf>
    <xf numFmtId="165" fontId="10" fillId="2" borderId="201" xfId="0" applyNumberFormat="1" applyFont="1" applyFill="1" applyBorder="1" applyAlignment="1">
      <alignment horizontal="center" vertical="center"/>
    </xf>
    <xf numFmtId="165" fontId="10" fillId="2" borderId="207" xfId="0" applyNumberFormat="1" applyFont="1" applyFill="1" applyBorder="1" applyAlignment="1">
      <alignment horizontal="center" vertical="center"/>
    </xf>
    <xf numFmtId="165" fontId="10" fillId="2" borderId="217" xfId="0" applyNumberFormat="1" applyFont="1" applyFill="1" applyBorder="1" applyAlignment="1">
      <alignment horizontal="center" vertical="center"/>
    </xf>
    <xf numFmtId="165" fontId="10" fillId="2" borderId="198" xfId="0" applyNumberFormat="1" applyFont="1" applyFill="1" applyBorder="1" applyAlignment="1">
      <alignment horizontal="center" vertical="center"/>
    </xf>
    <xf numFmtId="165" fontId="10" fillId="2" borderId="206" xfId="0" applyNumberFormat="1" applyFont="1" applyFill="1" applyBorder="1" applyAlignment="1">
      <alignment horizontal="center" vertical="center"/>
    </xf>
    <xf numFmtId="165" fontId="10" fillId="2" borderId="248" xfId="0" applyNumberFormat="1" applyFont="1" applyFill="1" applyBorder="1" applyAlignment="1">
      <alignment horizontal="center" vertical="center"/>
    </xf>
    <xf numFmtId="165" fontId="10" fillId="2" borderId="204" xfId="0" applyNumberFormat="1" applyFont="1" applyFill="1" applyBorder="1" applyAlignment="1">
      <alignment horizontal="center" vertical="center"/>
    </xf>
    <xf numFmtId="165" fontId="10" fillId="2" borderId="245" xfId="0" applyNumberFormat="1" applyFont="1" applyFill="1" applyBorder="1" applyAlignment="1">
      <alignment horizontal="center" vertical="center"/>
    </xf>
    <xf numFmtId="165" fontId="10" fillId="2" borderId="197" xfId="0" applyNumberFormat="1" applyFont="1" applyFill="1" applyBorder="1" applyAlignment="1">
      <alignment horizontal="center" vertical="center"/>
    </xf>
    <xf numFmtId="165" fontId="10" fillId="2" borderId="205" xfId="0" applyNumberFormat="1" applyFont="1" applyFill="1" applyBorder="1" applyAlignment="1">
      <alignment horizontal="center" vertical="center"/>
    </xf>
    <xf numFmtId="165" fontId="10" fillId="2" borderId="208" xfId="0" applyNumberFormat="1" applyFont="1" applyFill="1" applyBorder="1" applyAlignment="1">
      <alignment horizontal="center" vertical="center"/>
    </xf>
    <xf numFmtId="165" fontId="10" fillId="2" borderId="209" xfId="0" applyNumberFormat="1" applyFont="1" applyFill="1" applyBorder="1" applyAlignment="1">
      <alignment horizontal="center" vertical="center"/>
    </xf>
    <xf numFmtId="165" fontId="10" fillId="2" borderId="200" xfId="0" applyNumberFormat="1" applyFont="1" applyFill="1" applyBorder="1" applyAlignment="1">
      <alignment horizontal="center" vertical="center"/>
    </xf>
    <xf numFmtId="0" fontId="10" fillId="2" borderId="214" xfId="0" applyFont="1" applyFill="1" applyBorder="1"/>
    <xf numFmtId="0" fontId="10" fillId="0" borderId="216" xfId="0" applyFont="1" applyBorder="1" applyAlignment="1">
      <alignment vertical="center"/>
    </xf>
    <xf numFmtId="1" fontId="4" fillId="10" borderId="215" xfId="0" applyNumberFormat="1" applyFont="1" applyFill="1" applyBorder="1" applyAlignment="1">
      <alignment horizontal="center"/>
    </xf>
    <xf numFmtId="0" fontId="10" fillId="2" borderId="184" xfId="0" applyFont="1" applyFill="1" applyBorder="1"/>
    <xf numFmtId="0" fontId="10" fillId="0" borderId="186" xfId="0" applyFont="1" applyBorder="1" applyAlignment="1">
      <alignment vertical="center"/>
    </xf>
    <xf numFmtId="0" fontId="14" fillId="2" borderId="49" xfId="0" applyFont="1" applyFill="1" applyBorder="1" applyAlignment="1">
      <alignment vertical="center"/>
    </xf>
    <xf numFmtId="1" fontId="17" fillId="5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1" fontId="4" fillId="10" borderId="99" xfId="0" quotePrefix="1" applyNumberFormat="1" applyFont="1" applyFill="1" applyBorder="1" applyAlignment="1">
      <alignment horizontal="center"/>
    </xf>
    <xf numFmtId="1" fontId="7" fillId="10" borderId="99" xfId="0" quotePrefix="1" applyNumberFormat="1" applyFont="1" applyFill="1" applyBorder="1" applyAlignment="1">
      <alignment horizontal="center"/>
    </xf>
    <xf numFmtId="1" fontId="4" fillId="10" borderId="104" xfId="0" quotePrefix="1" applyNumberFormat="1" applyFont="1" applyFill="1" applyBorder="1" applyAlignment="1">
      <alignment horizontal="center"/>
    </xf>
    <xf numFmtId="1" fontId="4" fillId="10" borderId="60" xfId="0" quotePrefix="1" applyNumberFormat="1" applyFont="1" applyFill="1" applyBorder="1" applyAlignment="1">
      <alignment horizontal="center"/>
    </xf>
    <xf numFmtId="0" fontId="10" fillId="0" borderId="66" xfId="0" applyFont="1" applyBorder="1"/>
    <xf numFmtId="0" fontId="10" fillId="0" borderId="13" xfId="0" applyFont="1" applyBorder="1"/>
    <xf numFmtId="0" fontId="10" fillId="0" borderId="13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70" xfId="0" applyFont="1" applyFill="1" applyBorder="1" applyAlignment="1">
      <alignment horizontal="center"/>
    </xf>
    <xf numFmtId="1" fontId="7" fillId="10" borderId="105" xfId="0" quotePrefix="1" applyNumberFormat="1" applyFont="1" applyFill="1" applyBorder="1" applyAlignment="1">
      <alignment horizontal="center"/>
    </xf>
    <xf numFmtId="0" fontId="10" fillId="0" borderId="90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" fontId="7" fillId="10" borderId="103" xfId="0" quotePrefix="1" applyNumberFormat="1" applyFont="1" applyFill="1" applyBorder="1" applyAlignment="1">
      <alignment horizontal="center"/>
    </xf>
    <xf numFmtId="0" fontId="14" fillId="2" borderId="103" xfId="0" applyFont="1" applyFill="1" applyBorder="1" applyAlignment="1">
      <alignment vertical="center"/>
    </xf>
    <xf numFmtId="165" fontId="10" fillId="2" borderId="53" xfId="0" applyNumberFormat="1" applyFont="1" applyFill="1" applyBorder="1" applyAlignment="1">
      <alignment horizontal="center"/>
    </xf>
    <xf numFmtId="165" fontId="10" fillId="2" borderId="53" xfId="0" applyNumberFormat="1" applyFont="1" applyFill="1" applyBorder="1" applyAlignment="1">
      <alignment horizontal="center" vertical="center"/>
    </xf>
    <xf numFmtId="0" fontId="14" fillId="2" borderId="53" xfId="0" applyFont="1" applyFill="1" applyBorder="1"/>
    <xf numFmtId="0" fontId="14" fillId="2" borderId="53" xfId="0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0" fontId="14" fillId="2" borderId="241" xfId="0" applyFont="1" applyFill="1" applyBorder="1"/>
    <xf numFmtId="0" fontId="14" fillId="2" borderId="6" xfId="0" applyFont="1" applyFill="1" applyBorder="1"/>
    <xf numFmtId="0" fontId="10" fillId="0" borderId="72" xfId="0" applyFont="1" applyBorder="1"/>
    <xf numFmtId="1" fontId="7" fillId="10" borderId="72" xfId="0" quotePrefix="1" applyNumberFormat="1" applyFont="1" applyFill="1" applyBorder="1" applyAlignment="1">
      <alignment horizontal="center"/>
    </xf>
    <xf numFmtId="0" fontId="10" fillId="0" borderId="241" xfId="0" applyFont="1" applyBorder="1" applyAlignment="1">
      <alignment vertical="center"/>
    </xf>
    <xf numFmtId="0" fontId="10" fillId="2" borderId="118" xfId="0" applyFont="1" applyFill="1" applyBorder="1" applyAlignment="1">
      <alignment vertical="center"/>
    </xf>
    <xf numFmtId="0" fontId="14" fillId="2" borderId="58" xfId="0" applyFont="1" applyFill="1" applyBorder="1"/>
    <xf numFmtId="0" fontId="14" fillId="2" borderId="249" xfId="0" applyFont="1" applyFill="1" applyBorder="1"/>
    <xf numFmtId="0" fontId="14" fillId="2" borderId="221" xfId="0" applyFont="1" applyFill="1" applyBorder="1"/>
    <xf numFmtId="1" fontId="4" fillId="10" borderId="221" xfId="0" applyNumberFormat="1" applyFont="1" applyFill="1" applyBorder="1" applyAlignment="1">
      <alignment horizontal="center"/>
    </xf>
    <xf numFmtId="0" fontId="10" fillId="0" borderId="221" xfId="0" applyFont="1" applyBorder="1" applyAlignment="1">
      <alignment vertical="center"/>
    </xf>
    <xf numFmtId="0" fontId="10" fillId="0" borderId="222" xfId="0" applyFont="1" applyBorder="1" applyAlignment="1">
      <alignment horizontal="center" vertical="center"/>
    </xf>
    <xf numFmtId="0" fontId="14" fillId="2" borderId="234" xfId="0" applyFont="1" applyFill="1" applyBorder="1"/>
    <xf numFmtId="0" fontId="14" fillId="2" borderId="225" xfId="0" applyFont="1" applyFill="1" applyBorder="1"/>
    <xf numFmtId="1" fontId="4" fillId="10" borderId="225" xfId="0" applyNumberFormat="1" applyFont="1" applyFill="1" applyBorder="1" applyAlignment="1">
      <alignment horizontal="center"/>
    </xf>
    <xf numFmtId="0" fontId="14" fillId="2" borderId="231" xfId="0" applyFont="1" applyFill="1" applyBorder="1"/>
    <xf numFmtId="0" fontId="10" fillId="0" borderId="105" xfId="0" applyFont="1" applyBorder="1" applyAlignment="1">
      <alignment vertical="center"/>
    </xf>
    <xf numFmtId="0" fontId="10" fillId="0" borderId="250" xfId="0" applyFont="1" applyBorder="1" applyAlignment="1">
      <alignment vertical="center"/>
    </xf>
    <xf numFmtId="0" fontId="10" fillId="0" borderId="225" xfId="0" applyFont="1" applyBorder="1" applyAlignment="1">
      <alignment vertical="center"/>
    </xf>
    <xf numFmtId="1" fontId="4" fillId="10" borderId="118" xfId="0" quotePrefix="1" applyNumberFormat="1" applyFont="1" applyFill="1" applyBorder="1" applyAlignment="1">
      <alignment horizontal="center"/>
    </xf>
    <xf numFmtId="0" fontId="14" fillId="2" borderId="118" xfId="0" applyFont="1" applyFill="1" applyBorder="1" applyAlignment="1">
      <alignment vertical="center"/>
    </xf>
    <xf numFmtId="0" fontId="10" fillId="2" borderId="28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0" xfId="0" quotePrefix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1" fontId="4" fillId="2" borderId="79" xfId="0" applyNumberFormat="1" applyFont="1" applyFill="1" applyBorder="1" applyAlignment="1">
      <alignment horizontal="center"/>
    </xf>
    <xf numFmtId="1" fontId="4" fillId="2" borderId="50" xfId="0" applyNumberFormat="1" applyFont="1" applyFill="1" applyBorder="1" applyAlignment="1">
      <alignment horizontal="center"/>
    </xf>
    <xf numFmtId="1" fontId="4" fillId="2" borderId="18" xfId="0" applyNumberFormat="1" applyFont="1" applyFill="1" applyBorder="1" applyAlignment="1">
      <alignment horizontal="center"/>
    </xf>
    <xf numFmtId="1" fontId="4" fillId="2" borderId="187" xfId="0" applyNumberFormat="1" applyFont="1" applyFill="1" applyBorder="1" applyAlignment="1">
      <alignment horizontal="center"/>
    </xf>
    <xf numFmtId="1" fontId="4" fillId="2" borderId="219" xfId="0" applyNumberFormat="1" applyFont="1" applyFill="1" applyBorder="1" applyAlignment="1">
      <alignment horizontal="center"/>
    </xf>
    <xf numFmtId="1" fontId="4" fillId="2" borderId="44" xfId="0" applyNumberFormat="1" applyFont="1" applyFill="1" applyBorder="1" applyAlignment="1">
      <alignment horizontal="center"/>
    </xf>
    <xf numFmtId="1" fontId="4" fillId="2" borderId="48" xfId="0" applyNumberFormat="1" applyFont="1" applyFill="1" applyBorder="1" applyAlignment="1">
      <alignment horizontal="center"/>
    </xf>
    <xf numFmtId="1" fontId="4" fillId="2" borderId="220" xfId="0" applyNumberFormat="1" applyFont="1" applyFill="1" applyBorder="1" applyAlignment="1">
      <alignment horizontal="center"/>
    </xf>
    <xf numFmtId="1" fontId="4" fillId="2" borderId="24" xfId="0" applyNumberFormat="1" applyFont="1" applyFill="1" applyBorder="1" applyAlignment="1">
      <alignment horizontal="center"/>
    </xf>
    <xf numFmtId="1" fontId="4" fillId="2" borderId="57" xfId="0" applyNumberFormat="1" applyFont="1" applyFill="1" applyBorder="1" applyAlignment="1">
      <alignment horizontal="center"/>
    </xf>
    <xf numFmtId="0" fontId="10" fillId="2" borderId="104" xfId="0" applyFont="1" applyFill="1" applyBorder="1" applyAlignment="1">
      <alignment vertical="center"/>
    </xf>
    <xf numFmtId="1" fontId="4" fillId="2" borderId="224" xfId="0" applyNumberFormat="1" applyFont="1" applyFill="1" applyBorder="1" applyAlignment="1">
      <alignment horizontal="center"/>
    </xf>
    <xf numFmtId="164" fontId="4" fillId="2" borderId="176" xfId="0" applyNumberFormat="1" applyFont="1" applyFill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0" fontId="10" fillId="2" borderId="82" xfId="0" applyFont="1" applyFill="1" applyBorder="1" applyAlignment="1">
      <alignment vertical="center"/>
    </xf>
    <xf numFmtId="1" fontId="4" fillId="2" borderId="81" xfId="0" applyNumberFormat="1" applyFont="1" applyFill="1" applyBorder="1" applyAlignment="1">
      <alignment horizontal="center"/>
    </xf>
    <xf numFmtId="1" fontId="7" fillId="2" borderId="176" xfId="0" applyNumberFormat="1" applyFont="1" applyFill="1" applyBorder="1" applyAlignment="1">
      <alignment horizontal="center" vertical="center"/>
    </xf>
    <xf numFmtId="1" fontId="7" fillId="2" borderId="227" xfId="0" applyNumberFormat="1" applyFont="1" applyFill="1" applyBorder="1" applyAlignment="1">
      <alignment horizontal="center" vertical="center"/>
    </xf>
    <xf numFmtId="1" fontId="4" fillId="2" borderId="176" xfId="0" applyNumberFormat="1" applyFont="1" applyFill="1" applyBorder="1" applyAlignment="1">
      <alignment horizontal="center"/>
    </xf>
    <xf numFmtId="1" fontId="4" fillId="2" borderId="227" xfId="0" applyNumberFormat="1" applyFont="1" applyFill="1" applyBorder="1" applyAlignment="1">
      <alignment horizontal="center"/>
    </xf>
    <xf numFmtId="164" fontId="4" fillId="2" borderId="219" xfId="0" applyNumberFormat="1" applyFont="1" applyFill="1" applyBorder="1" applyAlignment="1">
      <alignment horizontal="center"/>
    </xf>
    <xf numFmtId="1" fontId="4" fillId="2" borderId="218" xfId="0" applyNumberFormat="1" applyFont="1" applyFill="1" applyBorder="1" applyAlignment="1">
      <alignment horizontal="center"/>
    </xf>
    <xf numFmtId="1" fontId="4" fillId="2" borderId="37" xfId="0" applyNumberFormat="1" applyFont="1" applyFill="1" applyBorder="1" applyAlignment="1">
      <alignment horizontal="center"/>
    </xf>
    <xf numFmtId="1" fontId="4" fillId="2" borderId="87" xfId="0" applyNumberFormat="1" applyFont="1" applyFill="1" applyBorder="1" applyAlignment="1">
      <alignment horizontal="center"/>
    </xf>
    <xf numFmtId="1" fontId="4" fillId="2" borderId="35" xfId="0" applyNumberFormat="1" applyFont="1" applyFill="1" applyBorder="1" applyAlignment="1">
      <alignment horizontal="center"/>
    </xf>
    <xf numFmtId="0" fontId="14" fillId="2" borderId="179" xfId="0" applyFont="1" applyFill="1" applyBorder="1"/>
    <xf numFmtId="1" fontId="4" fillId="2" borderId="155" xfId="0" applyNumberFormat="1" applyFont="1" applyFill="1" applyBorder="1" applyAlignment="1">
      <alignment horizontal="center"/>
    </xf>
    <xf numFmtId="1" fontId="4" fillId="2" borderId="62" xfId="0" applyNumberFormat="1" applyFont="1" applyFill="1" applyBorder="1" applyAlignment="1">
      <alignment horizontal="center"/>
    </xf>
    <xf numFmtId="1" fontId="4" fillId="2" borderId="41" xfId="0" applyNumberFormat="1" applyFont="1" applyFill="1" applyBorder="1" applyAlignment="1">
      <alignment horizontal="center"/>
    </xf>
    <xf numFmtId="1" fontId="17" fillId="6" borderId="12" xfId="0" applyNumberFormat="1" applyFont="1" applyFill="1" applyBorder="1" applyAlignment="1">
      <alignment horizontal="center"/>
    </xf>
    <xf numFmtId="1" fontId="17" fillId="6" borderId="222" xfId="0" applyNumberFormat="1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 vertical="center"/>
    </xf>
    <xf numFmtId="0" fontId="10" fillId="2" borderId="226" xfId="0" quotePrefix="1" applyFont="1" applyFill="1" applyBorder="1" applyAlignment="1">
      <alignment horizontal="center" vertical="center"/>
    </xf>
    <xf numFmtId="0" fontId="10" fillId="2" borderId="70" xfId="0" applyFont="1" applyFill="1" applyBorder="1"/>
    <xf numFmtId="1" fontId="7" fillId="2" borderId="81" xfId="0" applyNumberFormat="1" applyFont="1" applyFill="1" applyBorder="1" applyAlignment="1">
      <alignment horizontal="center"/>
    </xf>
    <xf numFmtId="0" fontId="10" fillId="2" borderId="20" xfId="0" applyFont="1" applyFill="1" applyBorder="1"/>
    <xf numFmtId="1" fontId="7" fillId="2" borderId="21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vertical="center"/>
    </xf>
    <xf numFmtId="0" fontId="10" fillId="2" borderId="82" xfId="0" applyFont="1" applyFill="1" applyBorder="1"/>
    <xf numFmtId="0" fontId="10" fillId="2" borderId="178" xfId="0" applyFont="1" applyFill="1" applyBorder="1" applyAlignment="1">
      <alignment horizontal="left" vertical="center"/>
    </xf>
    <xf numFmtId="0" fontId="10" fillId="2" borderId="215" xfId="0" applyFont="1" applyFill="1" applyBorder="1"/>
    <xf numFmtId="1" fontId="7" fillId="2" borderId="218" xfId="0" applyNumberFormat="1" applyFont="1" applyFill="1" applyBorder="1" applyAlignment="1">
      <alignment horizontal="center"/>
    </xf>
    <xf numFmtId="0" fontId="10" fillId="2" borderId="27" xfId="0" applyFont="1" applyFill="1" applyBorder="1" applyAlignment="1">
      <alignment horizontal="left" vertical="center"/>
    </xf>
    <xf numFmtId="0" fontId="10" fillId="2" borderId="60" xfId="0" applyFont="1" applyFill="1" applyBorder="1"/>
    <xf numFmtId="1" fontId="7" fillId="2" borderId="50" xfId="0" applyNumberFormat="1" applyFont="1" applyFill="1" applyBorder="1" applyAlignment="1">
      <alignment horizontal="center"/>
    </xf>
    <xf numFmtId="0" fontId="10" fillId="2" borderId="99" xfId="0" applyFont="1" applyFill="1" applyBorder="1"/>
    <xf numFmtId="1" fontId="4" fillId="2" borderId="30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1" fontId="4" fillId="2" borderId="76" xfId="0" applyNumberFormat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center"/>
    </xf>
    <xf numFmtId="1" fontId="4" fillId="2" borderId="141" xfId="0" applyNumberFormat="1" applyFont="1" applyFill="1" applyBorder="1" applyAlignment="1">
      <alignment horizontal="center"/>
    </xf>
    <xf numFmtId="1" fontId="4" fillId="2" borderId="146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0" fontId="10" fillId="2" borderId="0" xfId="0" applyFont="1" applyFill="1"/>
    <xf numFmtId="164" fontId="4" fillId="10" borderId="105" xfId="0" applyNumberFormat="1" applyFont="1" applyFill="1" applyBorder="1" applyAlignment="1">
      <alignment horizontal="center"/>
    </xf>
    <xf numFmtId="0" fontId="14" fillId="2" borderId="257" xfId="0" applyFont="1" applyFill="1" applyBorder="1"/>
    <xf numFmtId="0" fontId="14" fillId="2" borderId="258" xfId="0" applyFont="1" applyFill="1" applyBorder="1"/>
    <xf numFmtId="0" fontId="14" fillId="2" borderId="258" xfId="0" applyFont="1" applyFill="1" applyBorder="1" applyAlignment="1">
      <alignment horizontal="center"/>
    </xf>
    <xf numFmtId="0" fontId="10" fillId="0" borderId="262" xfId="0" applyFont="1" applyBorder="1" applyAlignment="1">
      <alignment vertical="center"/>
    </xf>
    <xf numFmtId="0" fontId="14" fillId="2" borderId="263" xfId="0" applyFont="1" applyFill="1" applyBorder="1" applyAlignment="1">
      <alignment vertical="center"/>
    </xf>
    <xf numFmtId="0" fontId="14" fillId="2" borderId="263" xfId="0" applyFont="1" applyFill="1" applyBorder="1" applyAlignment="1">
      <alignment horizontal="center"/>
    </xf>
    <xf numFmtId="1" fontId="4" fillId="10" borderId="264" xfId="0" applyNumberFormat="1" applyFont="1" applyFill="1" applyBorder="1" applyAlignment="1">
      <alignment horizontal="center"/>
    </xf>
    <xf numFmtId="0" fontId="10" fillId="0" borderId="214" xfId="0" applyFont="1" applyBorder="1" applyAlignment="1">
      <alignment vertical="center"/>
    </xf>
    <xf numFmtId="0" fontId="14" fillId="2" borderId="216" xfId="0" applyFont="1" applyFill="1" applyBorder="1" applyAlignment="1">
      <alignment vertical="center"/>
    </xf>
    <xf numFmtId="0" fontId="10" fillId="0" borderId="184" xfId="0" applyFont="1" applyBorder="1" applyAlignment="1">
      <alignment vertical="center"/>
    </xf>
    <xf numFmtId="0" fontId="14" fillId="2" borderId="186" xfId="0" applyFont="1" applyFill="1" applyBorder="1" applyAlignment="1">
      <alignment vertical="center"/>
    </xf>
    <xf numFmtId="0" fontId="14" fillId="2" borderId="8" xfId="0" quotePrefix="1" applyFont="1" applyFill="1" applyBorder="1" applyAlignment="1">
      <alignment horizontal="center"/>
    </xf>
    <xf numFmtId="0" fontId="10" fillId="0" borderId="184" xfId="0" applyFont="1" applyBorder="1" applyAlignment="1">
      <alignment horizontal="left" vertical="center"/>
    </xf>
    <xf numFmtId="0" fontId="14" fillId="2" borderId="186" xfId="0" applyFont="1" applyFill="1" applyBorder="1"/>
    <xf numFmtId="0" fontId="14" fillId="2" borderId="186" xfId="0" quotePrefix="1" applyFont="1" applyFill="1" applyBorder="1" applyAlignment="1">
      <alignment horizontal="center"/>
    </xf>
    <xf numFmtId="0" fontId="10" fillId="0" borderId="266" xfId="0" applyFont="1" applyBorder="1" applyAlignment="1">
      <alignment vertical="center"/>
    </xf>
    <xf numFmtId="0" fontId="14" fillId="2" borderId="223" xfId="0" applyFont="1" applyFill="1" applyBorder="1" applyAlignment="1">
      <alignment vertical="center"/>
    </xf>
    <xf numFmtId="1" fontId="4" fillId="10" borderId="267" xfId="0" applyNumberFormat="1" applyFont="1" applyFill="1" applyBorder="1" applyAlignment="1">
      <alignment horizontal="center"/>
    </xf>
    <xf numFmtId="164" fontId="4" fillId="10" borderId="82" xfId="0" applyNumberFormat="1" applyFont="1" applyFill="1" applyBorder="1" applyAlignment="1">
      <alignment horizontal="center"/>
    </xf>
    <xf numFmtId="0" fontId="10" fillId="0" borderId="74" xfId="0" applyFont="1" applyBorder="1" applyAlignment="1">
      <alignment horizontal="left" vertical="center"/>
    </xf>
    <xf numFmtId="0" fontId="14" fillId="2" borderId="151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164" fontId="4" fillId="2" borderId="220" xfId="0" applyNumberFormat="1" applyFont="1" applyFill="1" applyBorder="1" applyAlignment="1">
      <alignment horizontal="center"/>
    </xf>
    <xf numFmtId="164" fontId="4" fillId="2" borderId="231" xfId="0" applyNumberFormat="1" applyFont="1" applyFill="1" applyBorder="1" applyAlignment="1">
      <alignment horizontal="center"/>
    </xf>
    <xf numFmtId="164" fontId="4" fillId="2" borderId="222" xfId="0" applyNumberFormat="1" applyFont="1" applyFill="1" applyBorder="1" applyAlignment="1">
      <alignment horizontal="center"/>
    </xf>
    <xf numFmtId="1" fontId="4" fillId="2" borderId="269" xfId="0" applyNumberFormat="1" applyFont="1" applyFill="1" applyBorder="1" applyAlignment="1">
      <alignment horizontal="center"/>
    </xf>
    <xf numFmtId="1" fontId="4" fillId="2" borderId="271" xfId="0" applyNumberFormat="1" applyFont="1" applyFill="1" applyBorder="1" applyAlignment="1">
      <alignment horizontal="center"/>
    </xf>
    <xf numFmtId="1" fontId="4" fillId="2" borderId="270" xfId="0" applyNumberFormat="1" applyFont="1" applyFill="1" applyBorder="1" applyAlignment="1">
      <alignment horizontal="center"/>
    </xf>
    <xf numFmtId="165" fontId="10" fillId="2" borderId="270" xfId="0" applyNumberFormat="1" applyFont="1" applyFill="1" applyBorder="1" applyAlignment="1">
      <alignment horizontal="center"/>
    </xf>
    <xf numFmtId="165" fontId="10" fillId="2" borderId="272" xfId="0" applyNumberFormat="1" applyFont="1" applyFill="1" applyBorder="1" applyAlignment="1">
      <alignment horizontal="center" vertical="center"/>
    </xf>
    <xf numFmtId="0" fontId="14" fillId="2" borderId="273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14" fillId="2" borderId="168" xfId="0" applyFont="1" applyFill="1" applyBorder="1" applyAlignment="1">
      <alignment horizontal="center"/>
    </xf>
    <xf numFmtId="1" fontId="4" fillId="2" borderId="169" xfId="0" applyNumberFormat="1" applyFont="1" applyFill="1" applyBorder="1" applyAlignment="1">
      <alignment horizontal="center"/>
    </xf>
    <xf numFmtId="1" fontId="4" fillId="2" borderId="275" xfId="0" applyNumberFormat="1" applyFont="1" applyFill="1" applyBorder="1" applyAlignment="1">
      <alignment horizontal="center"/>
    </xf>
    <xf numFmtId="1" fontId="4" fillId="2" borderId="168" xfId="0" applyNumberFormat="1" applyFont="1" applyFill="1" applyBorder="1" applyAlignment="1">
      <alignment horizontal="center"/>
    </xf>
    <xf numFmtId="165" fontId="10" fillId="2" borderId="168" xfId="0" applyNumberFormat="1" applyFont="1" applyFill="1" applyBorder="1" applyAlignment="1">
      <alignment horizontal="center"/>
    </xf>
    <xf numFmtId="165" fontId="10" fillId="2" borderId="276" xfId="0" applyNumberFormat="1" applyFont="1" applyFill="1" applyBorder="1" applyAlignment="1">
      <alignment horizontal="center" vertical="center"/>
    </xf>
    <xf numFmtId="0" fontId="14" fillId="2" borderId="36" xfId="0" quotePrefix="1" applyFont="1" applyFill="1" applyBorder="1" applyAlignment="1">
      <alignment horizontal="center"/>
    </xf>
    <xf numFmtId="0" fontId="8" fillId="2" borderId="12" xfId="0" applyFont="1" applyFill="1" applyBorder="1" applyAlignment="1">
      <alignment horizontal="left" vertical="center"/>
    </xf>
    <xf numFmtId="0" fontId="0" fillId="2" borderId="273" xfId="0" applyFill="1" applyBorder="1" applyAlignment="1">
      <alignment horizontal="left" vertical="center"/>
    </xf>
    <xf numFmtId="1" fontId="4" fillId="2" borderId="278" xfId="0" applyNumberFormat="1" applyFont="1" applyFill="1" applyBorder="1" applyAlignment="1">
      <alignment horizontal="center"/>
    </xf>
    <xf numFmtId="1" fontId="4" fillId="2" borderId="279" xfId="0" applyNumberFormat="1" applyFont="1" applyFill="1" applyBorder="1" applyAlignment="1">
      <alignment horizontal="center"/>
    </xf>
    <xf numFmtId="1" fontId="4" fillId="2" borderId="273" xfId="0" applyNumberFormat="1" applyFont="1" applyFill="1" applyBorder="1" applyAlignment="1">
      <alignment horizontal="center"/>
    </xf>
    <xf numFmtId="165" fontId="10" fillId="2" borderId="273" xfId="0" applyNumberFormat="1" applyFont="1" applyFill="1" applyBorder="1" applyAlignment="1">
      <alignment horizontal="center"/>
    </xf>
    <xf numFmtId="165" fontId="10" fillId="2" borderId="280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36" xfId="0" applyFill="1" applyBorder="1" applyAlignment="1">
      <alignment horizontal="left" vertical="center"/>
    </xf>
    <xf numFmtId="0" fontId="10" fillId="2" borderId="67" xfId="0" applyFont="1" applyFill="1" applyBorder="1" applyAlignment="1">
      <alignment vertical="center"/>
    </xf>
    <xf numFmtId="0" fontId="14" fillId="2" borderId="15" xfId="0" applyFont="1" applyFill="1" applyBorder="1"/>
    <xf numFmtId="0" fontId="14" fillId="2" borderId="15" xfId="0" applyFont="1" applyFill="1" applyBorder="1" applyAlignment="1">
      <alignment horizontal="center"/>
    </xf>
    <xf numFmtId="1" fontId="4" fillId="2" borderId="15" xfId="0" applyNumberFormat="1" applyFont="1" applyFill="1" applyBorder="1" applyAlignment="1">
      <alignment horizontal="center"/>
    </xf>
    <xf numFmtId="165" fontId="10" fillId="2" borderId="15" xfId="0" applyNumberFormat="1" applyFont="1" applyFill="1" applyBorder="1" applyAlignment="1">
      <alignment horizontal="center"/>
    </xf>
    <xf numFmtId="165" fontId="10" fillId="2" borderId="15" xfId="0" applyNumberFormat="1" applyFont="1" applyFill="1" applyBorder="1" applyAlignment="1">
      <alignment horizontal="center" vertical="center"/>
    </xf>
    <xf numFmtId="0" fontId="10" fillId="2" borderId="91" xfId="0" applyFont="1" applyFill="1" applyBorder="1"/>
    <xf numFmtId="0" fontId="10" fillId="0" borderId="28" xfId="0" applyFont="1" applyBorder="1" applyAlignment="1">
      <alignment horizontal="left" vertical="center"/>
    </xf>
    <xf numFmtId="0" fontId="10" fillId="0" borderId="105" xfId="0" applyFont="1" applyBorder="1"/>
    <xf numFmtId="0" fontId="10" fillId="0" borderId="185" xfId="0" applyFont="1" applyBorder="1"/>
    <xf numFmtId="0" fontId="10" fillId="0" borderId="186" xfId="0" applyFont="1" applyBorder="1" applyAlignment="1">
      <alignment horizontal="center"/>
    </xf>
    <xf numFmtId="1" fontId="7" fillId="10" borderId="185" xfId="0" quotePrefix="1" applyNumberFormat="1" applyFont="1" applyFill="1" applyBorder="1" applyAlignment="1">
      <alignment horizontal="center"/>
    </xf>
    <xf numFmtId="18" fontId="14" fillId="2" borderId="11" xfId="0" quotePrefix="1" applyNumberFormat="1" applyFont="1" applyFill="1" applyBorder="1" applyAlignment="1">
      <alignment horizontal="center"/>
    </xf>
    <xf numFmtId="0" fontId="10" fillId="2" borderId="74" xfId="0" applyFont="1" applyFill="1" applyBorder="1"/>
    <xf numFmtId="0" fontId="10" fillId="0" borderId="9" xfId="0" applyFont="1" applyBorder="1" applyAlignment="1">
      <alignment vertical="center"/>
    </xf>
    <xf numFmtId="1" fontId="4" fillId="10" borderId="102" xfId="0" quotePrefix="1" applyNumberFormat="1" applyFont="1" applyFill="1" applyBorder="1" applyAlignment="1">
      <alignment horizontal="center"/>
    </xf>
    <xf numFmtId="1" fontId="4" fillId="10" borderId="103" xfId="0" quotePrefix="1" applyNumberFormat="1" applyFont="1" applyFill="1" applyBorder="1" applyAlignment="1">
      <alignment horizontal="center"/>
    </xf>
    <xf numFmtId="1" fontId="4" fillId="10" borderId="72" xfId="0" quotePrefix="1" applyNumberFormat="1" applyFont="1" applyFill="1" applyBorder="1" applyAlignment="1">
      <alignment horizontal="center"/>
    </xf>
    <xf numFmtId="0" fontId="10" fillId="0" borderId="25" xfId="0" applyFont="1" applyBorder="1" applyAlignment="1">
      <alignment horizontal="left" vertical="center"/>
    </xf>
    <xf numFmtId="0" fontId="14" fillId="2" borderId="143" xfId="0" quotePrefix="1" applyFont="1" applyFill="1" applyBorder="1" applyAlignment="1">
      <alignment horizontal="center"/>
    </xf>
    <xf numFmtId="1" fontId="4" fillId="10" borderId="54" xfId="0" quotePrefix="1" applyNumberFormat="1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/>
    </xf>
    <xf numFmtId="0" fontId="37" fillId="2" borderId="21" xfId="0" quotePrefix="1" applyFont="1" applyFill="1" applyBorder="1" applyAlignment="1">
      <alignment horizontal="center" vertical="center"/>
    </xf>
    <xf numFmtId="0" fontId="37" fillId="2" borderId="79" xfId="0" applyFont="1" applyFill="1" applyBorder="1" applyAlignment="1">
      <alignment horizontal="center" vertical="center"/>
    </xf>
    <xf numFmtId="0" fontId="37" fillId="2" borderId="50" xfId="0" applyFont="1" applyFill="1" applyBorder="1" applyAlignment="1">
      <alignment horizontal="center" vertical="center"/>
    </xf>
    <xf numFmtId="0" fontId="37" fillId="2" borderId="30" xfId="0" applyFont="1" applyFill="1" applyBorder="1" applyAlignment="1">
      <alignment horizontal="center" vertical="center"/>
    </xf>
    <xf numFmtId="0" fontId="37" fillId="2" borderId="37" xfId="0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 vertical="center"/>
    </xf>
    <xf numFmtId="0" fontId="37" fillId="2" borderId="41" xfId="0" applyFont="1" applyFill="1" applyBorder="1" applyAlignment="1">
      <alignment horizontal="center" vertical="center"/>
    </xf>
    <xf numFmtId="0" fontId="37" fillId="2" borderId="44" xfId="0" applyFont="1" applyFill="1" applyBorder="1" applyAlignment="1">
      <alignment horizontal="center" vertical="center"/>
    </xf>
    <xf numFmtId="0" fontId="37" fillId="2" borderId="19" xfId="0" applyFont="1" applyFill="1" applyBorder="1" applyAlignment="1">
      <alignment horizontal="center" vertical="center"/>
    </xf>
    <xf numFmtId="0" fontId="37" fillId="2" borderId="87" xfId="0" applyFont="1" applyFill="1" applyBorder="1" applyAlignment="1">
      <alignment horizontal="center" vertical="center"/>
    </xf>
    <xf numFmtId="0" fontId="37" fillId="2" borderId="48" xfId="0" applyFont="1" applyFill="1" applyBorder="1" applyAlignment="1">
      <alignment horizontal="center" vertical="center"/>
    </xf>
    <xf numFmtId="165" fontId="36" fillId="6" borderId="24" xfId="3" applyNumberFormat="1" applyFont="1" applyFill="1" applyBorder="1" applyAlignment="1" applyProtection="1">
      <alignment horizontal="center" vertical="center"/>
    </xf>
    <xf numFmtId="165" fontId="36" fillId="6" borderId="220" xfId="3" applyNumberFormat="1" applyFont="1" applyFill="1" applyBorder="1" applyAlignment="1" applyProtection="1">
      <alignment horizontal="center" vertical="center"/>
    </xf>
    <xf numFmtId="165" fontId="36" fillId="6" borderId="57" xfId="3" applyNumberFormat="1" applyFont="1" applyFill="1" applyBorder="1" applyAlignment="1" applyProtection="1">
      <alignment horizontal="center" vertical="center"/>
    </xf>
    <xf numFmtId="165" fontId="36" fillId="6" borderId="19" xfId="3" applyNumberFormat="1" applyFont="1" applyFill="1" applyBorder="1" applyAlignment="1" applyProtection="1">
      <alignment horizontal="center" vertical="center"/>
    </xf>
    <xf numFmtId="168" fontId="36" fillId="6" borderId="187" xfId="3" applyNumberFormat="1" applyFont="1" applyFill="1" applyBorder="1" applyAlignment="1" applyProtection="1">
      <alignment horizontal="center" vertical="center"/>
    </xf>
    <xf numFmtId="165" fontId="36" fillId="6" borderId="187" xfId="3" applyNumberFormat="1" applyFont="1" applyFill="1" applyBorder="1" applyAlignment="1" applyProtection="1">
      <alignment horizontal="center" vertical="center"/>
    </xf>
    <xf numFmtId="165" fontId="36" fillId="6" borderId="227" xfId="3" applyNumberFormat="1" applyFont="1" applyFill="1" applyBorder="1" applyAlignment="1" applyProtection="1">
      <alignment horizontal="center" vertical="center"/>
    </xf>
    <xf numFmtId="165" fontId="36" fillId="6" borderId="50" xfId="3" applyNumberFormat="1" applyFont="1" applyFill="1" applyBorder="1" applyAlignment="1" applyProtection="1">
      <alignment horizontal="center" vertical="center"/>
    </xf>
    <xf numFmtId="165" fontId="37" fillId="2" borderId="50" xfId="0" applyNumberFormat="1" applyFont="1" applyFill="1" applyBorder="1" applyAlignment="1">
      <alignment horizontal="center" vertical="center"/>
    </xf>
    <xf numFmtId="165" fontId="37" fillId="2" borderId="44" xfId="0" applyNumberFormat="1" applyFont="1" applyFill="1" applyBorder="1" applyAlignment="1">
      <alignment horizontal="center" vertical="center"/>
    </xf>
    <xf numFmtId="165" fontId="37" fillId="2" borderId="30" xfId="0" applyNumberFormat="1" applyFont="1" applyFill="1" applyBorder="1" applyAlignment="1">
      <alignment horizontal="center" vertical="center"/>
    </xf>
    <xf numFmtId="165" fontId="37" fillId="2" borderId="41" xfId="0" applyNumberFormat="1" applyFont="1" applyFill="1" applyBorder="1" applyAlignment="1">
      <alignment horizontal="center" vertical="center"/>
    </xf>
    <xf numFmtId="165" fontId="37" fillId="2" borderId="18" xfId="0" applyNumberFormat="1" applyFont="1" applyFill="1" applyBorder="1" applyAlignment="1">
      <alignment horizontal="center" vertical="center"/>
    </xf>
    <xf numFmtId="165" fontId="37" fillId="2" borderId="37" xfId="0" applyNumberFormat="1" applyFont="1" applyFill="1" applyBorder="1" applyAlignment="1">
      <alignment horizontal="center" vertical="center"/>
    </xf>
    <xf numFmtId="165" fontId="37" fillId="2" borderId="19" xfId="0" applyNumberFormat="1" applyFont="1" applyFill="1" applyBorder="1" applyAlignment="1">
      <alignment horizontal="center" vertical="center"/>
    </xf>
    <xf numFmtId="165" fontId="37" fillId="2" borderId="62" xfId="0" applyNumberFormat="1" applyFont="1" applyFill="1" applyBorder="1" applyAlignment="1">
      <alignment horizontal="center" vertical="center"/>
    </xf>
    <xf numFmtId="165" fontId="37" fillId="2" borderId="48" xfId="0" applyNumberFormat="1" applyFont="1" applyFill="1" applyBorder="1" applyAlignment="1">
      <alignment horizontal="center" vertical="center"/>
    </xf>
    <xf numFmtId="165" fontId="37" fillId="2" borderId="21" xfId="0" applyNumberFormat="1" applyFont="1" applyFill="1" applyBorder="1" applyAlignment="1">
      <alignment horizontal="center" vertical="center"/>
    </xf>
    <xf numFmtId="165" fontId="37" fillId="2" borderId="57" xfId="0" applyNumberFormat="1" applyFont="1" applyFill="1" applyBorder="1" applyAlignment="1">
      <alignment horizontal="center" vertical="center"/>
    </xf>
    <xf numFmtId="165" fontId="37" fillId="2" borderId="163" xfId="0" applyNumberFormat="1" applyFont="1" applyFill="1" applyBorder="1" applyAlignment="1">
      <alignment horizontal="center" vertical="center"/>
    </xf>
    <xf numFmtId="165" fontId="37" fillId="2" borderId="227" xfId="0" applyNumberFormat="1" applyFont="1" applyFill="1" applyBorder="1" applyAlignment="1">
      <alignment horizontal="center" vertical="center"/>
    </xf>
    <xf numFmtId="165" fontId="37" fillId="2" borderId="81" xfId="0" applyNumberFormat="1" applyFont="1" applyFill="1" applyBorder="1" applyAlignment="1">
      <alignment horizontal="center" vertical="center"/>
    </xf>
    <xf numFmtId="165" fontId="37" fillId="2" borderId="35" xfId="0" applyNumberFormat="1" applyFont="1" applyFill="1" applyBorder="1" applyAlignment="1">
      <alignment horizontal="center" vertical="center"/>
    </xf>
    <xf numFmtId="165" fontId="37" fillId="2" borderId="87" xfId="0" applyNumberFormat="1" applyFont="1" applyFill="1" applyBorder="1" applyAlignment="1">
      <alignment horizontal="center" vertical="center"/>
    </xf>
    <xf numFmtId="165" fontId="37" fillId="2" borderId="24" xfId="0" applyNumberFormat="1" applyFont="1" applyFill="1" applyBorder="1" applyAlignment="1">
      <alignment horizontal="center" vertical="center"/>
    </xf>
    <xf numFmtId="165" fontId="37" fillId="2" borderId="219" xfId="0" applyNumberFormat="1" applyFont="1" applyFill="1" applyBorder="1" applyAlignment="1">
      <alignment horizontal="center" vertical="center"/>
    </xf>
    <xf numFmtId="165" fontId="37" fillId="2" borderId="155" xfId="0" applyNumberFormat="1" applyFont="1" applyFill="1" applyBorder="1" applyAlignment="1">
      <alignment horizontal="center" vertical="center"/>
    </xf>
    <xf numFmtId="165" fontId="37" fillId="2" borderId="187" xfId="0" applyNumberFormat="1" applyFont="1" applyFill="1" applyBorder="1" applyAlignment="1">
      <alignment horizontal="center" vertical="center"/>
    </xf>
    <xf numFmtId="165" fontId="37" fillId="2" borderId="218" xfId="0" applyNumberFormat="1" applyFont="1" applyFill="1" applyBorder="1" applyAlignment="1">
      <alignment horizontal="center" vertical="center"/>
    </xf>
    <xf numFmtId="165" fontId="37" fillId="2" borderId="76" xfId="0" applyNumberFormat="1" applyFont="1" applyFill="1" applyBorder="1" applyAlignment="1">
      <alignment horizontal="center" vertical="center"/>
    </xf>
    <xf numFmtId="165" fontId="37" fillId="2" borderId="261" xfId="0" applyNumberFormat="1" applyFont="1" applyFill="1" applyBorder="1" applyAlignment="1">
      <alignment horizontal="center" vertical="center"/>
    </xf>
    <xf numFmtId="165" fontId="37" fillId="2" borderId="141" xfId="0" applyNumberFormat="1" applyFont="1" applyFill="1" applyBorder="1" applyAlignment="1">
      <alignment horizontal="center" vertical="center"/>
    </xf>
    <xf numFmtId="165" fontId="37" fillId="2" borderId="146" xfId="0" applyNumberFormat="1" applyFont="1" applyFill="1" applyBorder="1" applyAlignment="1">
      <alignment horizontal="center" vertical="center"/>
    </xf>
    <xf numFmtId="165" fontId="37" fillId="2" borderId="265" xfId="0" applyNumberFormat="1" applyFont="1" applyFill="1" applyBorder="1" applyAlignment="1">
      <alignment horizontal="center" vertical="center"/>
    </xf>
    <xf numFmtId="165" fontId="37" fillId="2" borderId="224" xfId="0" applyNumberFormat="1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24" fillId="2" borderId="114" xfId="0" applyFont="1" applyFill="1" applyBorder="1" applyAlignment="1">
      <alignment horizontal="left" vertical="center"/>
    </xf>
    <xf numFmtId="2" fontId="11" fillId="7" borderId="128" xfId="0" applyNumberFormat="1" applyFont="1" applyFill="1" applyBorder="1" applyAlignment="1">
      <alignment horizontal="left" vertical="center"/>
    </xf>
    <xf numFmtId="0" fontId="24" fillId="11" borderId="114" xfId="0" applyFont="1" applyFill="1" applyBorder="1" applyAlignment="1">
      <alignment horizontal="left" vertical="center"/>
    </xf>
    <xf numFmtId="2" fontId="11" fillId="6" borderId="128" xfId="0" applyNumberFormat="1" applyFont="1" applyFill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4" fillId="2" borderId="72" xfId="0" quotePrefix="1" applyFont="1" applyFill="1" applyBorder="1" applyAlignment="1">
      <alignment horizontal="center" vertical="center"/>
    </xf>
    <xf numFmtId="1" fontId="7" fillId="10" borderId="72" xfId="0" applyNumberFormat="1" applyFont="1" applyFill="1" applyBorder="1" applyAlignment="1">
      <alignment horizontal="center" vertical="center"/>
    </xf>
    <xf numFmtId="0" fontId="14" fillId="2" borderId="20" xfId="0" quotePrefix="1" applyFont="1" applyFill="1" applyBorder="1" applyAlignment="1">
      <alignment horizontal="center"/>
    </xf>
    <xf numFmtId="0" fontId="14" fillId="2" borderId="102" xfId="0" applyFont="1" applyFill="1" applyBorder="1"/>
    <xf numFmtId="18" fontId="14" fillId="2" borderId="9" xfId="0" quotePrefix="1" applyNumberFormat="1" applyFont="1" applyFill="1" applyBorder="1" applyAlignment="1">
      <alignment horizontal="center"/>
    </xf>
    <xf numFmtId="0" fontId="14" fillId="2" borderId="93" xfId="0" applyFont="1" applyFill="1" applyBorder="1"/>
    <xf numFmtId="1" fontId="7" fillId="10" borderId="121" xfId="0" quotePrefix="1" applyNumberFormat="1" applyFont="1" applyFill="1" applyBorder="1" applyAlignment="1">
      <alignment horizontal="center"/>
    </xf>
    <xf numFmtId="1" fontId="7" fillId="10" borderId="122" xfId="0" quotePrefix="1" applyNumberFormat="1" applyFont="1" applyFill="1" applyBorder="1" applyAlignment="1">
      <alignment horizontal="center"/>
    </xf>
    <xf numFmtId="1" fontId="7" fillId="10" borderId="54" xfId="0" quotePrefix="1" applyNumberFormat="1" applyFont="1" applyFill="1" applyBorder="1" applyAlignment="1">
      <alignment horizontal="center"/>
    </xf>
    <xf numFmtId="1" fontId="7" fillId="10" borderId="101" xfId="0" quotePrefix="1" applyNumberFormat="1" applyFont="1" applyFill="1" applyBorder="1" applyAlignment="1">
      <alignment horizontal="center"/>
    </xf>
    <xf numFmtId="1" fontId="7" fillId="10" borderId="68" xfId="0" quotePrefix="1" applyNumberFormat="1" applyFont="1" applyFill="1" applyBorder="1" applyAlignment="1">
      <alignment horizontal="center"/>
    </xf>
    <xf numFmtId="1" fontId="7" fillId="10" borderId="118" xfId="0" quotePrefix="1" applyNumberFormat="1" applyFont="1" applyFill="1" applyBorder="1" applyAlignment="1">
      <alignment horizontal="center"/>
    </xf>
    <xf numFmtId="1" fontId="7" fillId="10" borderId="60" xfId="0" quotePrefix="1" applyNumberFormat="1" applyFont="1" applyFill="1" applyBorder="1" applyAlignment="1">
      <alignment horizontal="center"/>
    </xf>
    <xf numFmtId="1" fontId="7" fillId="0" borderId="0" xfId="0" quotePrefix="1" applyNumberFormat="1" applyFont="1" applyAlignment="1">
      <alignment horizontal="center"/>
    </xf>
    <xf numFmtId="0" fontId="39" fillId="0" borderId="0" xfId="0" applyFont="1"/>
    <xf numFmtId="0" fontId="40" fillId="2" borderId="28" xfId="0" applyFont="1" applyFill="1" applyBorder="1" applyAlignment="1">
      <alignment horizontal="center"/>
    </xf>
    <xf numFmtId="0" fontId="40" fillId="2" borderId="13" xfId="0" applyFont="1" applyFill="1" applyBorder="1" applyAlignment="1">
      <alignment horizontal="center"/>
    </xf>
    <xf numFmtId="0" fontId="40" fillId="2" borderId="183" xfId="0" applyFont="1" applyFill="1" applyBorder="1" applyAlignment="1">
      <alignment horizontal="center" vertical="center"/>
    </xf>
    <xf numFmtId="0" fontId="40" fillId="0" borderId="104" xfId="0" applyFont="1" applyBorder="1" applyAlignment="1">
      <alignment vertical="center"/>
    </xf>
    <xf numFmtId="0" fontId="40" fillId="0" borderId="72" xfId="0" applyFont="1" applyBorder="1" applyAlignment="1">
      <alignment vertical="center"/>
    </xf>
    <xf numFmtId="0" fontId="40" fillId="0" borderId="101" xfId="0" applyFont="1" applyBorder="1" applyAlignment="1">
      <alignment vertical="center"/>
    </xf>
    <xf numFmtId="0" fontId="39" fillId="0" borderId="28" xfId="0" applyFont="1" applyBorder="1"/>
    <xf numFmtId="0" fontId="39" fillId="0" borderId="13" xfId="0" applyFont="1" applyBorder="1"/>
    <xf numFmtId="0" fontId="39" fillId="0" borderId="18" xfId="0" applyFont="1" applyBorder="1"/>
    <xf numFmtId="0" fontId="39" fillId="0" borderId="31" xfId="0" applyFont="1" applyBorder="1"/>
    <xf numFmtId="0" fontId="39" fillId="0" borderId="29" xfId="0" applyFont="1" applyBorder="1"/>
    <xf numFmtId="0" fontId="39" fillId="0" borderId="30" xfId="0" applyFont="1" applyBorder="1"/>
    <xf numFmtId="0" fontId="39" fillId="0" borderId="32" xfId="0" applyFont="1" applyBorder="1"/>
    <xf numFmtId="0" fontId="39" fillId="0" borderId="42" xfId="0" applyFont="1" applyBorder="1"/>
    <xf numFmtId="0" fontId="39" fillId="0" borderId="6" xfId="0" applyFont="1" applyBorder="1"/>
    <xf numFmtId="0" fontId="39" fillId="0" borderId="41" xfId="0" applyFont="1" applyBorder="1"/>
    <xf numFmtId="0" fontId="39" fillId="0" borderId="43" xfId="0" applyFont="1" applyBorder="1"/>
    <xf numFmtId="0" fontId="39" fillId="0" borderId="53" xfId="0" applyFont="1" applyBorder="1"/>
    <xf numFmtId="0" fontId="39" fillId="0" borderId="47" xfId="0" applyFont="1" applyBorder="1"/>
    <xf numFmtId="0" fontId="39" fillId="0" borderId="183" xfId="0" applyFont="1" applyBorder="1"/>
    <xf numFmtId="0" fontId="39" fillId="0" borderId="293" xfId="0" applyFont="1" applyBorder="1"/>
    <xf numFmtId="0" fontId="39" fillId="0" borderId="1" xfId="0" applyFont="1" applyBorder="1"/>
    <xf numFmtId="0" fontId="39" fillId="0" borderId="48" xfId="0" applyFont="1" applyBorder="1"/>
    <xf numFmtId="0" fontId="39" fillId="0" borderId="69" xfId="0" applyFont="1" applyBorder="1"/>
    <xf numFmtId="0" fontId="39" fillId="0" borderId="201" xfId="0" applyFont="1" applyBorder="1"/>
    <xf numFmtId="0" fontId="39" fillId="0" borderId="55" xfId="0" applyFont="1" applyBorder="1"/>
    <xf numFmtId="0" fontId="39" fillId="0" borderId="40" xfId="0" applyFont="1" applyBorder="1"/>
    <xf numFmtId="0" fontId="39" fillId="0" borderId="50" xfId="0" applyFont="1" applyBorder="1"/>
    <xf numFmtId="0" fontId="39" fillId="0" borderId="51" xfId="0" applyFont="1" applyBorder="1"/>
    <xf numFmtId="0" fontId="39" fillId="0" borderId="196" xfId="0" applyFont="1" applyBorder="1"/>
    <xf numFmtId="0" fontId="39" fillId="0" borderId="45" xfId="0" applyFont="1" applyBorder="1"/>
    <xf numFmtId="0" fontId="39" fillId="0" borderId="10" xfId="0" applyFont="1" applyBorder="1"/>
    <xf numFmtId="0" fontId="39" fillId="0" borderId="44" xfId="0" applyFont="1" applyBorder="1"/>
    <xf numFmtId="0" fontId="39" fillId="0" borderId="289" xfId="0" applyFont="1" applyBorder="1"/>
    <xf numFmtId="0" fontId="39" fillId="0" borderId="268" xfId="0" applyFont="1" applyBorder="1"/>
    <xf numFmtId="0" fontId="39" fillId="0" borderId="251" xfId="0" applyFont="1" applyBorder="1"/>
    <xf numFmtId="0" fontId="39" fillId="0" borderId="252" xfId="0" applyFont="1" applyBorder="1"/>
    <xf numFmtId="0" fontId="39" fillId="0" borderId="253" xfId="0" applyFont="1" applyBorder="1"/>
    <xf numFmtId="0" fontId="39" fillId="0" borderId="290" xfId="0" applyFont="1" applyBorder="1"/>
    <xf numFmtId="0" fontId="39" fillId="0" borderId="254" xfId="0" applyFont="1" applyBorder="1"/>
    <xf numFmtId="0" fontId="39" fillId="0" borderId="255" xfId="0" applyFont="1" applyBorder="1"/>
    <xf numFmtId="0" fontId="39" fillId="0" borderId="256" xfId="0" applyFont="1" applyBorder="1"/>
    <xf numFmtId="0" fontId="39" fillId="0" borderId="294" xfId="0" applyFont="1" applyBorder="1"/>
    <xf numFmtId="0" fontId="39" fillId="0" borderId="291" xfId="0" applyFont="1" applyBorder="1"/>
    <xf numFmtId="0" fontId="39" fillId="0" borderId="292" xfId="0" applyFont="1" applyBorder="1"/>
    <xf numFmtId="0" fontId="40" fillId="2" borderId="105" xfId="0" applyFont="1" applyFill="1" applyBorder="1"/>
    <xf numFmtId="1" fontId="42" fillId="13" borderId="18" xfId="0" applyNumberFormat="1" applyFont="1" applyFill="1" applyBorder="1" applyAlignment="1">
      <alignment horizontal="center"/>
    </xf>
    <xf numFmtId="1" fontId="42" fillId="2" borderId="66" xfId="0" applyNumberFormat="1" applyFont="1" applyFill="1" applyBorder="1" applyAlignment="1">
      <alignment horizontal="center"/>
    </xf>
    <xf numFmtId="1" fontId="42" fillId="2" borderId="13" xfId="0" applyNumberFormat="1" applyFont="1" applyFill="1" applyBorder="1" applyAlignment="1">
      <alignment horizontal="center"/>
    </xf>
    <xf numFmtId="1" fontId="42" fillId="2" borderId="105" xfId="0" applyNumberFormat="1" applyFont="1" applyFill="1" applyBorder="1" applyAlignment="1">
      <alignment horizontal="center"/>
    </xf>
    <xf numFmtId="0" fontId="40" fillId="2" borderId="104" xfId="0" applyFont="1" applyFill="1" applyBorder="1"/>
    <xf numFmtId="0" fontId="40" fillId="2" borderId="23" xfId="0" applyFont="1" applyFill="1" applyBorder="1" applyAlignment="1">
      <alignment horizontal="center"/>
    </xf>
    <xf numFmtId="1" fontId="42" fillId="13" borderId="24" xfId="0" applyNumberFormat="1" applyFont="1" applyFill="1" applyBorder="1" applyAlignment="1">
      <alignment horizontal="center"/>
    </xf>
    <xf numFmtId="1" fontId="42" fillId="2" borderId="92" xfId="0" applyNumberFormat="1" applyFont="1" applyFill="1" applyBorder="1" applyAlignment="1">
      <alignment horizontal="center"/>
    </xf>
    <xf numFmtId="1" fontId="42" fillId="2" borderId="23" xfId="0" applyNumberFormat="1" applyFont="1" applyFill="1" applyBorder="1" applyAlignment="1">
      <alignment horizontal="center"/>
    </xf>
    <xf numFmtId="1" fontId="42" fillId="2" borderId="104" xfId="0" applyNumberFormat="1" applyFont="1" applyFill="1" applyBorder="1" applyAlignment="1">
      <alignment horizontal="center"/>
    </xf>
    <xf numFmtId="165" fontId="43" fillId="6" borderId="25" xfId="3" applyNumberFormat="1" applyFont="1" applyFill="1" applyBorder="1" applyAlignment="1" applyProtection="1">
      <alignment horizontal="center"/>
    </xf>
    <xf numFmtId="165" fontId="43" fillId="6" borderId="23" xfId="3" applyNumberFormat="1" applyFont="1" applyFill="1" applyBorder="1" applyAlignment="1" applyProtection="1">
      <alignment horizontal="center"/>
    </xf>
    <xf numFmtId="165" fontId="43" fillId="6" borderId="207" xfId="3" applyNumberFormat="1" applyFont="1" applyFill="1" applyBorder="1" applyAlignment="1" applyProtection="1">
      <alignment horizontal="center" vertical="center"/>
    </xf>
    <xf numFmtId="0" fontId="40" fillId="2" borderId="72" xfId="0" applyFont="1" applyFill="1" applyBorder="1"/>
    <xf numFmtId="0" fontId="40" fillId="2" borderId="12" xfId="0" applyFont="1" applyFill="1" applyBorder="1" applyAlignment="1">
      <alignment horizontal="center"/>
    </xf>
    <xf numFmtId="1" fontId="42" fillId="13" borderId="220" xfId="0" applyNumberFormat="1" applyFont="1" applyFill="1" applyBorder="1" applyAlignment="1">
      <alignment horizontal="center"/>
    </xf>
    <xf numFmtId="1" fontId="42" fillId="2" borderId="231" xfId="0" applyNumberFormat="1" applyFont="1" applyFill="1" applyBorder="1" applyAlignment="1">
      <alignment horizontal="center"/>
    </xf>
    <xf numFmtId="1" fontId="42" fillId="2" borderId="222" xfId="0" applyNumberFormat="1" applyFont="1" applyFill="1" applyBorder="1" applyAlignment="1">
      <alignment horizontal="center"/>
    </xf>
    <xf numFmtId="1" fontId="42" fillId="2" borderId="221" xfId="0" applyNumberFormat="1" applyFont="1" applyFill="1" applyBorder="1" applyAlignment="1">
      <alignment horizontal="center"/>
    </xf>
    <xf numFmtId="165" fontId="43" fillId="6" borderId="249" xfId="3" applyNumberFormat="1" applyFont="1" applyFill="1" applyBorder="1" applyAlignment="1" applyProtection="1">
      <alignment horizontal="center"/>
    </xf>
    <xf numFmtId="165" fontId="43" fillId="6" borderId="222" xfId="3" applyNumberFormat="1" applyFont="1" applyFill="1" applyBorder="1" applyAlignment="1" applyProtection="1">
      <alignment horizontal="center"/>
    </xf>
    <xf numFmtId="165" fontId="43" fillId="6" borderId="244" xfId="3" applyNumberFormat="1" applyFont="1" applyFill="1" applyBorder="1" applyAlignment="1" applyProtection="1">
      <alignment horizontal="center" vertical="center"/>
    </xf>
    <xf numFmtId="0" fontId="40" fillId="2" borderId="101" xfId="0" applyFont="1" applyFill="1" applyBorder="1"/>
    <xf numFmtId="0" fontId="40" fillId="2" borderId="36" xfId="0" applyFont="1" applyFill="1" applyBorder="1" applyAlignment="1">
      <alignment horizontal="center"/>
    </xf>
    <xf numFmtId="1" fontId="42" fillId="13" borderId="57" xfId="0" applyNumberFormat="1" applyFont="1" applyFill="1" applyBorder="1" applyAlignment="1">
      <alignment horizontal="center"/>
    </xf>
    <xf numFmtId="1" fontId="42" fillId="2" borderId="210" xfId="0" applyNumberFormat="1" applyFont="1" applyFill="1" applyBorder="1" applyAlignment="1">
      <alignment horizontal="center"/>
    </xf>
    <xf numFmtId="1" fontId="42" fillId="2" borderId="36" xfId="0" applyNumberFormat="1" applyFont="1" applyFill="1" applyBorder="1" applyAlignment="1">
      <alignment horizontal="center"/>
    </xf>
    <xf numFmtId="1" fontId="42" fillId="2" borderId="101" xfId="0" applyNumberFormat="1" applyFont="1" applyFill="1" applyBorder="1" applyAlignment="1">
      <alignment horizontal="center"/>
    </xf>
    <xf numFmtId="165" fontId="43" fillId="6" borderId="58" xfId="3" applyNumberFormat="1" applyFont="1" applyFill="1" applyBorder="1" applyAlignment="1" applyProtection="1">
      <alignment horizontal="center"/>
    </xf>
    <xf numFmtId="165" fontId="43" fillId="6" borderId="36" xfId="3" applyNumberFormat="1" applyFont="1" applyFill="1" applyBorder="1" applyAlignment="1" applyProtection="1">
      <alignment horizontal="center"/>
    </xf>
    <xf numFmtId="165" fontId="43" fillId="6" borderId="203" xfId="3" applyNumberFormat="1" applyFont="1" applyFill="1" applyBorder="1" applyAlignment="1" applyProtection="1">
      <alignment horizontal="center" vertical="center"/>
    </xf>
    <xf numFmtId="1" fontId="42" fillId="2" borderId="52" xfId="0" applyNumberFormat="1" applyFont="1" applyFill="1" applyBorder="1" applyAlignment="1">
      <alignment horizontal="center"/>
    </xf>
    <xf numFmtId="1" fontId="42" fillId="2" borderId="12" xfId="0" applyNumberFormat="1" applyFont="1" applyFill="1" applyBorder="1" applyAlignment="1">
      <alignment horizontal="center"/>
    </xf>
    <xf numFmtId="1" fontId="42" fillId="2" borderId="72" xfId="0" applyNumberFormat="1" applyFont="1" applyFill="1" applyBorder="1" applyAlignment="1">
      <alignment horizontal="center"/>
    </xf>
    <xf numFmtId="165" fontId="43" fillId="6" borderId="17" xfId="3" applyNumberFormat="1" applyFont="1" applyFill="1" applyBorder="1" applyAlignment="1" applyProtection="1">
      <alignment horizontal="center"/>
    </xf>
    <xf numFmtId="165" fontId="43" fillId="6" borderId="12" xfId="3" applyNumberFormat="1" applyFont="1" applyFill="1" applyBorder="1" applyAlignment="1" applyProtection="1">
      <alignment horizontal="center"/>
    </xf>
    <xf numFmtId="165" fontId="43" fillId="6" borderId="193" xfId="3" applyNumberFormat="1" applyFont="1" applyFill="1" applyBorder="1" applyAlignment="1" applyProtection="1">
      <alignment horizontal="center" vertical="center"/>
    </xf>
    <xf numFmtId="165" fontId="43" fillId="6" borderId="214" xfId="3" applyNumberFormat="1" applyFont="1" applyFill="1" applyBorder="1" applyAlignment="1" applyProtection="1">
      <alignment horizontal="center"/>
    </xf>
    <xf numFmtId="165" fontId="43" fillId="6" borderId="216" xfId="3" applyNumberFormat="1" applyFont="1" applyFill="1" applyBorder="1" applyAlignment="1" applyProtection="1">
      <alignment horizontal="center"/>
    </xf>
    <xf numFmtId="165" fontId="43" fillId="6" borderId="217" xfId="3" applyNumberFormat="1" applyFont="1" applyFill="1" applyBorder="1" applyAlignment="1" applyProtection="1">
      <alignment horizontal="center" vertical="center"/>
    </xf>
    <xf numFmtId="1" fontId="42" fillId="13" borderId="187" xfId="0" applyNumberFormat="1" applyFont="1" applyFill="1" applyBorder="1" applyAlignment="1">
      <alignment horizontal="center"/>
    </xf>
    <xf numFmtId="1" fontId="42" fillId="2" borderId="229" xfId="0" applyNumberFormat="1" applyFont="1" applyFill="1" applyBorder="1" applyAlignment="1">
      <alignment horizontal="center"/>
    </xf>
    <xf numFmtId="1" fontId="42" fillId="2" borderId="186" xfId="0" applyNumberFormat="1" applyFont="1" applyFill="1" applyBorder="1" applyAlignment="1">
      <alignment horizontal="center"/>
    </xf>
    <xf numFmtId="1" fontId="42" fillId="2" borderId="185" xfId="0" applyNumberFormat="1" applyFont="1" applyFill="1" applyBorder="1" applyAlignment="1">
      <alignment horizontal="center"/>
    </xf>
    <xf numFmtId="165" fontId="43" fillId="6" borderId="184" xfId="3" applyNumberFormat="1" applyFont="1" applyFill="1" applyBorder="1" applyAlignment="1" applyProtection="1">
      <alignment horizontal="center"/>
    </xf>
    <xf numFmtId="166" fontId="43" fillId="6" borderId="186" xfId="3" applyNumberFormat="1" applyFont="1" applyFill="1" applyBorder="1" applyAlignment="1" applyProtection="1">
      <alignment horizontal="center"/>
    </xf>
    <xf numFmtId="167" fontId="43" fillId="6" borderId="242" xfId="3" applyNumberFormat="1" applyFont="1" applyFill="1" applyBorder="1" applyAlignment="1" applyProtection="1">
      <alignment horizontal="center" vertical="center"/>
    </xf>
    <xf numFmtId="1" fontId="42" fillId="13" borderId="227" xfId="0" applyNumberFormat="1" applyFont="1" applyFill="1" applyBorder="1" applyAlignment="1">
      <alignment horizontal="center"/>
    </xf>
    <xf numFmtId="1" fontId="42" fillId="2" borderId="234" xfId="0" applyNumberFormat="1" applyFont="1" applyFill="1" applyBorder="1" applyAlignment="1">
      <alignment horizontal="center"/>
    </xf>
    <xf numFmtId="1" fontId="42" fillId="2" borderId="226" xfId="0" applyNumberFormat="1" applyFont="1" applyFill="1" applyBorder="1" applyAlignment="1">
      <alignment horizontal="center"/>
    </xf>
    <xf numFmtId="1" fontId="42" fillId="2" borderId="225" xfId="0" applyNumberFormat="1" applyFont="1" applyFill="1" applyBorder="1" applyAlignment="1">
      <alignment horizontal="center"/>
    </xf>
    <xf numFmtId="165" fontId="43" fillId="6" borderId="250" xfId="3" applyNumberFormat="1" applyFont="1" applyFill="1" applyBorder="1" applyAlignment="1" applyProtection="1">
      <alignment horizontal="center"/>
    </xf>
    <xf numFmtId="166" fontId="43" fillId="6" borderId="226" xfId="3" applyNumberFormat="1" applyFont="1" applyFill="1" applyBorder="1" applyAlignment="1" applyProtection="1">
      <alignment horizontal="center"/>
    </xf>
    <xf numFmtId="167" fontId="43" fillId="6" borderId="247" xfId="3" applyNumberFormat="1" applyFont="1" applyFill="1" applyBorder="1" applyAlignment="1" applyProtection="1">
      <alignment horizontal="center" vertical="center"/>
    </xf>
    <xf numFmtId="0" fontId="40" fillId="2" borderId="14" xfId="0" applyFont="1" applyFill="1" applyBorder="1"/>
    <xf numFmtId="0" fontId="40" fillId="2" borderId="61" xfId="0" applyFont="1" applyFill="1" applyBorder="1"/>
    <xf numFmtId="0" fontId="40" fillId="2" borderId="18" xfId="0" applyFont="1" applyFill="1" applyBorder="1" applyAlignment="1">
      <alignment horizontal="center"/>
    </xf>
    <xf numFmtId="0" fontId="40" fillId="2" borderId="44" xfId="0" applyFont="1" applyFill="1" applyBorder="1" applyAlignment="1">
      <alignment horizontal="center"/>
    </xf>
    <xf numFmtId="0" fontId="34" fillId="2" borderId="18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21" xfId="0" quotePrefix="1" applyFont="1" applyFill="1" applyBorder="1" applyAlignment="1">
      <alignment horizontal="center" vertical="center"/>
    </xf>
    <xf numFmtId="0" fontId="34" fillId="2" borderId="79" xfId="0" applyFont="1" applyFill="1" applyBorder="1" applyAlignment="1">
      <alignment horizontal="center" vertical="center"/>
    </xf>
    <xf numFmtId="0" fontId="34" fillId="2" borderId="50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0" fontId="34" fillId="2" borderId="35" xfId="0" applyFont="1" applyFill="1" applyBorder="1" applyAlignment="1">
      <alignment horizontal="center" vertical="center"/>
    </xf>
    <xf numFmtId="0" fontId="34" fillId="2" borderId="41" xfId="0" applyFont="1" applyFill="1" applyBorder="1" applyAlignment="1">
      <alignment horizontal="center" vertical="center"/>
    </xf>
    <xf numFmtId="0" fontId="34" fillId="2" borderId="44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34" fillId="2" borderId="87" xfId="0" applyFont="1" applyFill="1" applyBorder="1" applyAlignment="1">
      <alignment horizontal="center" vertical="center"/>
    </xf>
    <xf numFmtId="0" fontId="34" fillId="2" borderId="48" xfId="0" applyFont="1" applyFill="1" applyBorder="1" applyAlignment="1">
      <alignment horizontal="center" vertical="center"/>
    </xf>
    <xf numFmtId="165" fontId="35" fillId="6" borderId="24" xfId="3" applyNumberFormat="1" applyFont="1" applyFill="1" applyBorder="1" applyAlignment="1" applyProtection="1">
      <alignment horizontal="center" vertical="center"/>
    </xf>
    <xf numFmtId="165" fontId="35" fillId="6" borderId="220" xfId="3" applyNumberFormat="1" applyFont="1" applyFill="1" applyBorder="1" applyAlignment="1" applyProtection="1">
      <alignment horizontal="center" vertical="center"/>
    </xf>
    <xf numFmtId="165" fontId="35" fillId="6" borderId="57" xfId="3" applyNumberFormat="1" applyFont="1" applyFill="1" applyBorder="1" applyAlignment="1" applyProtection="1">
      <alignment horizontal="center" vertical="center"/>
    </xf>
    <xf numFmtId="165" fontId="35" fillId="6" borderId="19" xfId="3" applyNumberFormat="1" applyFont="1" applyFill="1" applyBorder="1" applyAlignment="1" applyProtection="1">
      <alignment horizontal="center" vertical="center"/>
    </xf>
    <xf numFmtId="167" fontId="35" fillId="6" borderId="187" xfId="3" applyNumberFormat="1" applyFont="1" applyFill="1" applyBorder="1" applyAlignment="1" applyProtection="1">
      <alignment horizontal="center" vertical="center"/>
    </xf>
    <xf numFmtId="165" fontId="35" fillId="6" borderId="187" xfId="3" applyNumberFormat="1" applyFont="1" applyFill="1" applyBorder="1" applyAlignment="1" applyProtection="1">
      <alignment horizontal="center" vertical="center"/>
    </xf>
    <xf numFmtId="165" fontId="35" fillId="6" borderId="227" xfId="3" applyNumberFormat="1" applyFont="1" applyFill="1" applyBorder="1" applyAlignment="1" applyProtection="1">
      <alignment horizontal="center" vertical="center"/>
    </xf>
    <xf numFmtId="165" fontId="35" fillId="6" borderId="50" xfId="3" applyNumberFormat="1" applyFont="1" applyFill="1" applyBorder="1" applyAlignment="1" applyProtection="1">
      <alignment horizontal="center" vertical="center"/>
    </xf>
    <xf numFmtId="165" fontId="34" fillId="2" borderId="50" xfId="0" applyNumberFormat="1" applyFont="1" applyFill="1" applyBorder="1" applyAlignment="1">
      <alignment horizontal="center" vertical="center"/>
    </xf>
    <xf numFmtId="165" fontId="34" fillId="2" borderId="44" xfId="0" applyNumberFormat="1" applyFont="1" applyFill="1" applyBorder="1" applyAlignment="1">
      <alignment horizontal="center" vertical="center"/>
    </xf>
    <xf numFmtId="165" fontId="34" fillId="2" borderId="30" xfId="0" applyNumberFormat="1" applyFont="1" applyFill="1" applyBorder="1" applyAlignment="1">
      <alignment horizontal="center" vertical="center"/>
    </xf>
    <xf numFmtId="165" fontId="34" fillId="2" borderId="41" xfId="0" applyNumberFormat="1" applyFont="1" applyFill="1" applyBorder="1" applyAlignment="1">
      <alignment horizontal="center" vertical="center"/>
    </xf>
    <xf numFmtId="165" fontId="34" fillId="2" borderId="18" xfId="0" applyNumberFormat="1" applyFont="1" applyFill="1" applyBorder="1" applyAlignment="1">
      <alignment horizontal="center" vertical="center"/>
    </xf>
    <xf numFmtId="165" fontId="34" fillId="2" borderId="37" xfId="0" applyNumberFormat="1" applyFont="1" applyFill="1" applyBorder="1" applyAlignment="1">
      <alignment horizontal="center" vertical="center"/>
    </xf>
    <xf numFmtId="165" fontId="34" fillId="2" borderId="19" xfId="0" applyNumberFormat="1" applyFont="1" applyFill="1" applyBorder="1" applyAlignment="1">
      <alignment horizontal="center" vertical="center"/>
    </xf>
    <xf numFmtId="165" fontId="34" fillId="2" borderId="62" xfId="0" applyNumberFormat="1" applyFont="1" applyFill="1" applyBorder="1" applyAlignment="1">
      <alignment horizontal="center" vertical="center"/>
    </xf>
    <xf numFmtId="165" fontId="34" fillId="2" borderId="48" xfId="0" applyNumberFormat="1" applyFont="1" applyFill="1" applyBorder="1" applyAlignment="1">
      <alignment horizontal="center" vertical="center"/>
    </xf>
    <xf numFmtId="165" fontId="34" fillId="2" borderId="21" xfId="0" applyNumberFormat="1" applyFont="1" applyFill="1" applyBorder="1" applyAlignment="1">
      <alignment horizontal="center" vertical="center"/>
    </xf>
    <xf numFmtId="165" fontId="34" fillId="2" borderId="57" xfId="0" applyNumberFormat="1" applyFont="1" applyFill="1" applyBorder="1" applyAlignment="1">
      <alignment horizontal="center" vertical="center"/>
    </xf>
    <xf numFmtId="165" fontId="34" fillId="2" borderId="163" xfId="0" applyNumberFormat="1" applyFont="1" applyFill="1" applyBorder="1" applyAlignment="1">
      <alignment horizontal="center" vertical="center"/>
    </xf>
    <xf numFmtId="165" fontId="34" fillId="2" borderId="227" xfId="0" applyNumberFormat="1" applyFont="1" applyFill="1" applyBorder="1" applyAlignment="1">
      <alignment horizontal="center" vertical="center"/>
    </xf>
    <xf numFmtId="165" fontId="34" fillId="2" borderId="81" xfId="0" applyNumberFormat="1" applyFont="1" applyFill="1" applyBorder="1" applyAlignment="1">
      <alignment horizontal="center" vertical="center"/>
    </xf>
    <xf numFmtId="165" fontId="34" fillId="2" borderId="35" xfId="0" applyNumberFormat="1" applyFont="1" applyFill="1" applyBorder="1" applyAlignment="1">
      <alignment horizontal="center" vertical="center"/>
    </xf>
    <xf numFmtId="165" fontId="34" fillId="2" borderId="87" xfId="0" applyNumberFormat="1" applyFont="1" applyFill="1" applyBorder="1" applyAlignment="1">
      <alignment horizontal="center" vertical="center"/>
    </xf>
    <xf numFmtId="165" fontId="34" fillId="2" borderId="24" xfId="0" applyNumberFormat="1" applyFont="1" applyFill="1" applyBorder="1" applyAlignment="1">
      <alignment horizontal="center" vertical="center"/>
    </xf>
    <xf numFmtId="165" fontId="34" fillId="2" borderId="219" xfId="0" applyNumberFormat="1" applyFont="1" applyFill="1" applyBorder="1" applyAlignment="1">
      <alignment horizontal="center" vertical="center"/>
    </xf>
    <xf numFmtId="165" fontId="34" fillId="2" borderId="155" xfId="0" applyNumberFormat="1" applyFont="1" applyFill="1" applyBorder="1" applyAlignment="1">
      <alignment horizontal="center" vertical="center"/>
    </xf>
    <xf numFmtId="165" fontId="34" fillId="2" borderId="187" xfId="0" applyNumberFormat="1" applyFont="1" applyFill="1" applyBorder="1" applyAlignment="1">
      <alignment horizontal="center" vertical="center"/>
    </xf>
    <xf numFmtId="165" fontId="34" fillId="2" borderId="218" xfId="0" applyNumberFormat="1" applyFont="1" applyFill="1" applyBorder="1" applyAlignment="1">
      <alignment horizontal="center" vertical="center"/>
    </xf>
    <xf numFmtId="165" fontId="34" fillId="2" borderId="76" xfId="0" applyNumberFormat="1" applyFont="1" applyFill="1" applyBorder="1" applyAlignment="1">
      <alignment horizontal="center" vertical="center"/>
    </xf>
    <xf numFmtId="165" fontId="34" fillId="2" borderId="261" xfId="0" applyNumberFormat="1" applyFont="1" applyFill="1" applyBorder="1" applyAlignment="1">
      <alignment horizontal="center" vertical="center"/>
    </xf>
    <xf numFmtId="165" fontId="34" fillId="2" borderId="141" xfId="0" applyNumberFormat="1" applyFont="1" applyFill="1" applyBorder="1" applyAlignment="1">
      <alignment horizontal="center" vertical="center"/>
    </xf>
    <xf numFmtId="165" fontId="34" fillId="2" borderId="146" xfId="0" applyNumberFormat="1" applyFont="1" applyFill="1" applyBorder="1" applyAlignment="1">
      <alignment horizontal="center" vertical="center"/>
    </xf>
    <xf numFmtId="165" fontId="34" fillId="2" borderId="265" xfId="0" applyNumberFormat="1" applyFont="1" applyFill="1" applyBorder="1" applyAlignment="1">
      <alignment horizontal="center" vertical="center"/>
    </xf>
    <xf numFmtId="165" fontId="34" fillId="2" borderId="224" xfId="0" applyNumberFormat="1" applyFont="1" applyFill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95" xfId="0" applyFont="1" applyBorder="1" applyAlignment="1">
      <alignment horizontal="center" vertical="center"/>
    </xf>
    <xf numFmtId="0" fontId="34" fillId="2" borderId="28" xfId="0" applyFont="1" applyFill="1" applyBorder="1" applyAlignment="1">
      <alignment horizontal="center" vertical="center"/>
    </xf>
    <xf numFmtId="0" fontId="37" fillId="2" borderId="59" xfId="0" applyFont="1" applyFill="1" applyBorder="1" applyAlignment="1">
      <alignment horizontal="center" vertical="center"/>
    </xf>
    <xf numFmtId="0" fontId="37" fillId="2" borderId="57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center" vertical="center"/>
    </xf>
    <xf numFmtId="0" fontId="34" fillId="2" borderId="22" xfId="0" quotePrefix="1" applyFont="1" applyFill="1" applyBorder="1" applyAlignment="1">
      <alignment horizontal="center" vertical="center"/>
    </xf>
    <xf numFmtId="0" fontId="34" fillId="2" borderId="73" xfId="0" applyFont="1" applyFill="1" applyBorder="1" applyAlignment="1">
      <alignment horizontal="center" vertical="center"/>
    </xf>
    <xf numFmtId="0" fontId="37" fillId="2" borderId="80" xfId="0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horizontal="center" vertical="center"/>
    </xf>
    <xf numFmtId="0" fontId="37" fillId="2" borderId="51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7" fillId="2" borderId="32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/>
    </xf>
    <xf numFmtId="0" fontId="37" fillId="2" borderId="39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7" fillId="2" borderId="34" xfId="0" applyFont="1" applyFill="1" applyBorder="1" applyAlignment="1">
      <alignment horizontal="center" vertical="center"/>
    </xf>
    <xf numFmtId="0" fontId="34" fillId="2" borderId="42" xfId="0" applyFont="1" applyFill="1" applyBorder="1" applyAlignment="1">
      <alignment horizontal="center" vertical="center"/>
    </xf>
    <xf numFmtId="0" fontId="37" fillId="2" borderId="43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/>
    </xf>
    <xf numFmtId="0" fontId="37" fillId="2" borderId="46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47" xfId="0" applyFont="1" applyFill="1" applyBorder="1" applyAlignment="1">
      <alignment horizontal="center" vertical="center"/>
    </xf>
    <xf numFmtId="0" fontId="34" fillId="2" borderId="74" xfId="0" applyFont="1" applyFill="1" applyBorder="1" applyAlignment="1">
      <alignment horizontal="center" vertical="center"/>
    </xf>
    <xf numFmtId="0" fontId="37" fillId="2" borderId="88" xfId="0" applyFont="1" applyFill="1" applyBorder="1" applyAlignment="1">
      <alignment horizontal="center" vertical="center"/>
    </xf>
    <xf numFmtId="0" fontId="34" fillId="2" borderId="49" xfId="0" applyFont="1" applyFill="1" applyBorder="1" applyAlignment="1">
      <alignment horizontal="center" vertical="center"/>
    </xf>
    <xf numFmtId="0" fontId="37" fillId="2" borderId="69" xfId="0" applyFont="1" applyFill="1" applyBorder="1" applyAlignment="1">
      <alignment horizontal="center" vertical="center"/>
    </xf>
    <xf numFmtId="165" fontId="35" fillId="6" borderId="25" xfId="3" applyNumberFormat="1" applyFont="1" applyFill="1" applyBorder="1" applyAlignment="1" applyProtection="1">
      <alignment horizontal="center" vertical="center"/>
    </xf>
    <xf numFmtId="0" fontId="37" fillId="2" borderId="26" xfId="0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center" vertical="center"/>
    </xf>
    <xf numFmtId="165" fontId="35" fillId="6" borderId="249" xfId="3" applyNumberFormat="1" applyFont="1" applyFill="1" applyBorder="1" applyAlignment="1" applyProtection="1">
      <alignment horizontal="center" vertical="center"/>
    </xf>
    <xf numFmtId="0" fontId="37" fillId="2" borderId="281" xfId="0" applyFont="1" applyFill="1" applyBorder="1" applyAlignment="1">
      <alignment horizontal="center" vertical="center"/>
    </xf>
    <xf numFmtId="0" fontId="37" fillId="2" borderId="220" xfId="0" applyFont="1" applyFill="1" applyBorder="1" applyAlignment="1">
      <alignment horizontal="center" vertical="center"/>
    </xf>
    <xf numFmtId="165" fontId="35" fillId="6" borderId="58" xfId="3" applyNumberFormat="1" applyFont="1" applyFill="1" applyBorder="1" applyAlignment="1" applyProtection="1">
      <alignment horizontal="center" vertical="center"/>
    </xf>
    <xf numFmtId="165" fontId="35" fillId="6" borderId="17" xfId="3" applyNumberFormat="1" applyFont="1" applyFill="1" applyBorder="1" applyAlignment="1" applyProtection="1">
      <alignment horizontal="center" vertical="center"/>
    </xf>
    <xf numFmtId="168" fontId="35" fillId="6" borderId="184" xfId="3" applyNumberFormat="1" applyFont="1" applyFill="1" applyBorder="1" applyAlignment="1" applyProtection="1">
      <alignment horizontal="center" vertical="center"/>
    </xf>
    <xf numFmtId="0" fontId="37" fillId="2" borderId="282" xfId="0" applyFont="1" applyFill="1" applyBorder="1" applyAlignment="1">
      <alignment horizontal="center" vertical="center"/>
    </xf>
    <xf numFmtId="0" fontId="37" fillId="2" borderId="187" xfId="0" applyFont="1" applyFill="1" applyBorder="1" applyAlignment="1">
      <alignment horizontal="center" vertical="center"/>
    </xf>
    <xf numFmtId="165" fontId="35" fillId="6" borderId="184" xfId="3" applyNumberFormat="1" applyFont="1" applyFill="1" applyBorder="1" applyAlignment="1" applyProtection="1">
      <alignment horizontal="center" vertical="center"/>
    </xf>
    <xf numFmtId="165" fontId="35" fillId="6" borderId="250" xfId="3" applyNumberFormat="1" applyFont="1" applyFill="1" applyBorder="1" applyAlignment="1" applyProtection="1">
      <alignment horizontal="center" vertical="center"/>
    </xf>
    <xf numFmtId="0" fontId="37" fillId="2" borderId="283" xfId="0" applyFont="1" applyFill="1" applyBorder="1" applyAlignment="1">
      <alignment horizontal="center" vertical="center"/>
    </xf>
    <xf numFmtId="0" fontId="37" fillId="2" borderId="227" xfId="0" applyFont="1" applyFill="1" applyBorder="1" applyAlignment="1">
      <alignment horizontal="center" vertical="center"/>
    </xf>
    <xf numFmtId="165" fontId="35" fillId="6" borderId="27" xfId="3" applyNumberFormat="1" applyFont="1" applyFill="1" applyBorder="1" applyAlignment="1" applyProtection="1">
      <alignment horizontal="center" vertical="center"/>
    </xf>
    <xf numFmtId="165" fontId="34" fillId="2" borderId="27" xfId="0" applyNumberFormat="1" applyFont="1" applyFill="1" applyBorder="1" applyAlignment="1">
      <alignment horizontal="center" vertical="center"/>
    </xf>
    <xf numFmtId="165" fontId="34" fillId="2" borderId="45" xfId="0" applyNumberFormat="1" applyFont="1" applyFill="1" applyBorder="1" applyAlignment="1">
      <alignment horizontal="center" vertical="center"/>
    </xf>
    <xf numFmtId="165" fontId="34" fillId="2" borderId="31" xfId="0" applyNumberFormat="1" applyFont="1" applyFill="1" applyBorder="1" applyAlignment="1">
      <alignment horizontal="center" vertical="center"/>
    </xf>
    <xf numFmtId="165" fontId="34" fillId="2" borderId="42" xfId="0" applyNumberFormat="1" applyFont="1" applyFill="1" applyBorder="1" applyAlignment="1">
      <alignment horizontal="center" vertical="center"/>
    </xf>
    <xf numFmtId="165" fontId="34" fillId="2" borderId="28" xfId="0" applyNumberFormat="1" applyFont="1" applyFill="1" applyBorder="1" applyAlignment="1">
      <alignment horizontal="center" vertical="center"/>
    </xf>
    <xf numFmtId="165" fontId="34" fillId="2" borderId="38" xfId="0" applyNumberFormat="1" applyFont="1" applyFill="1" applyBorder="1" applyAlignment="1">
      <alignment horizontal="center" vertical="center"/>
    </xf>
    <xf numFmtId="165" fontId="34" fillId="2" borderId="17" xfId="0" applyNumberFormat="1" applyFont="1" applyFill="1" applyBorder="1" applyAlignment="1">
      <alignment horizontal="center" vertical="center"/>
    </xf>
    <xf numFmtId="165" fontId="34" fillId="2" borderId="63" xfId="0" applyNumberFormat="1" applyFont="1" applyFill="1" applyBorder="1" applyAlignment="1">
      <alignment horizontal="center" vertical="center"/>
    </xf>
    <xf numFmtId="0" fontId="37" fillId="2" borderId="64" xfId="0" applyFont="1" applyFill="1" applyBorder="1" applyAlignment="1">
      <alignment horizontal="center" vertical="center"/>
    </xf>
    <xf numFmtId="0" fontId="37" fillId="2" borderId="62" xfId="0" applyFont="1" applyFill="1" applyBorder="1" applyAlignment="1">
      <alignment horizontal="center" vertical="center"/>
    </xf>
    <xf numFmtId="165" fontId="34" fillId="2" borderId="49" xfId="0" applyNumberFormat="1" applyFont="1" applyFill="1" applyBorder="1" applyAlignment="1">
      <alignment horizontal="center" vertical="center"/>
    </xf>
    <xf numFmtId="165" fontId="34" fillId="2" borderId="22" xfId="0" applyNumberFormat="1" applyFont="1" applyFill="1" applyBorder="1" applyAlignment="1">
      <alignment horizontal="center" vertical="center"/>
    </xf>
    <xf numFmtId="165" fontId="34" fillId="2" borderId="58" xfId="0" applyNumberFormat="1" applyFont="1" applyFill="1" applyBorder="1" applyAlignment="1">
      <alignment horizontal="center" vertical="center"/>
    </xf>
    <xf numFmtId="165" fontId="34" fillId="2" borderId="158" xfId="0" applyNumberFormat="1" applyFont="1" applyFill="1" applyBorder="1" applyAlignment="1">
      <alignment horizontal="center" vertical="center"/>
    </xf>
    <xf numFmtId="0" fontId="37" fillId="2" borderId="162" xfId="0" applyFont="1" applyFill="1" applyBorder="1" applyAlignment="1">
      <alignment horizontal="center" vertical="center"/>
    </xf>
    <xf numFmtId="0" fontId="37" fillId="2" borderId="163" xfId="0" applyFont="1" applyFill="1" applyBorder="1" applyAlignment="1">
      <alignment horizontal="center" vertical="center"/>
    </xf>
    <xf numFmtId="165" fontId="34" fillId="2" borderId="250" xfId="0" applyNumberFormat="1" applyFont="1" applyFill="1" applyBorder="1" applyAlignment="1">
      <alignment horizontal="center" vertical="center"/>
    </xf>
    <xf numFmtId="165" fontId="34" fillId="2" borderId="84" xfId="0" applyNumberFormat="1" applyFont="1" applyFill="1" applyBorder="1" applyAlignment="1">
      <alignment horizontal="center" vertical="center"/>
    </xf>
    <xf numFmtId="0" fontId="37" fillId="2" borderId="83" xfId="0" applyFont="1" applyFill="1" applyBorder="1" applyAlignment="1">
      <alignment horizontal="center" vertical="center"/>
    </xf>
    <xf numFmtId="0" fontId="37" fillId="2" borderId="81" xfId="0" applyFont="1" applyFill="1" applyBorder="1" applyAlignment="1">
      <alignment horizontal="center" vertical="center"/>
    </xf>
    <xf numFmtId="165" fontId="34" fillId="2" borderId="33" xfId="0" applyNumberFormat="1" applyFont="1" applyFill="1" applyBorder="1" applyAlignment="1">
      <alignment horizontal="center" vertical="center"/>
    </xf>
    <xf numFmtId="165" fontId="34" fillId="2" borderId="74" xfId="0" applyNumberFormat="1" applyFont="1" applyFill="1" applyBorder="1" applyAlignment="1">
      <alignment horizontal="center" vertical="center"/>
    </xf>
    <xf numFmtId="165" fontId="34" fillId="2" borderId="25" xfId="0" applyNumberFormat="1" applyFont="1" applyFill="1" applyBorder="1" applyAlignment="1">
      <alignment horizontal="center" vertical="center"/>
    </xf>
    <xf numFmtId="165" fontId="34" fillId="2" borderId="178" xfId="0" applyNumberFormat="1" applyFont="1" applyFill="1" applyBorder="1" applyAlignment="1">
      <alignment horizontal="center" vertical="center"/>
    </xf>
    <xf numFmtId="0" fontId="37" fillId="2" borderId="284" xfId="0" applyFont="1" applyFill="1" applyBorder="1" applyAlignment="1">
      <alignment horizontal="center" vertical="center"/>
    </xf>
    <xf numFmtId="0" fontId="37" fillId="2" borderId="219" xfId="0" applyFont="1" applyFill="1" applyBorder="1" applyAlignment="1">
      <alignment horizontal="center" vertical="center"/>
    </xf>
    <xf numFmtId="165" fontId="34" fillId="2" borderId="177" xfId="0" applyNumberFormat="1" applyFont="1" applyFill="1" applyBorder="1" applyAlignment="1">
      <alignment horizontal="center" vertical="center"/>
    </xf>
    <xf numFmtId="0" fontId="37" fillId="2" borderId="154" xfId="0" applyFont="1" applyFill="1" applyBorder="1" applyAlignment="1">
      <alignment horizontal="center" vertical="center"/>
    </xf>
    <xf numFmtId="0" fontId="37" fillId="2" borderId="155" xfId="0" applyFont="1" applyFill="1" applyBorder="1" applyAlignment="1">
      <alignment horizontal="center" vertical="center"/>
    </xf>
    <xf numFmtId="165" fontId="34" fillId="2" borderId="184" xfId="0" applyNumberFormat="1" applyFont="1" applyFill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165" fontId="34" fillId="2" borderId="214" xfId="0" applyNumberFormat="1" applyFont="1" applyFill="1" applyBorder="1" applyAlignment="1">
      <alignment horizontal="center" vertical="center"/>
    </xf>
    <xf numFmtId="0" fontId="37" fillId="2" borderId="285" xfId="0" applyFont="1" applyFill="1" applyBorder="1" applyAlignment="1">
      <alignment horizontal="center" vertical="center"/>
    </xf>
    <xf numFmtId="0" fontId="37" fillId="2" borderId="218" xfId="0" applyFont="1" applyFill="1" applyBorder="1" applyAlignment="1">
      <alignment horizontal="center" vertical="center"/>
    </xf>
    <xf numFmtId="165" fontId="34" fillId="2" borderId="75" xfId="0" applyNumberFormat="1" applyFont="1" applyFill="1" applyBorder="1" applyAlignment="1">
      <alignment horizontal="center" vertical="center"/>
    </xf>
    <xf numFmtId="0" fontId="37" fillId="2" borderId="77" xfId="0" applyFont="1" applyFill="1" applyBorder="1" applyAlignment="1">
      <alignment horizontal="center" vertical="center"/>
    </xf>
    <xf numFmtId="0" fontId="37" fillId="2" borderId="76" xfId="0" applyFont="1" applyFill="1" applyBorder="1" applyAlignment="1">
      <alignment horizontal="center" vertical="center"/>
    </xf>
    <xf numFmtId="165" fontId="34" fillId="2" borderId="260" xfId="0" applyNumberFormat="1" applyFont="1" applyFill="1" applyBorder="1" applyAlignment="1">
      <alignment horizontal="center" vertical="center"/>
    </xf>
    <xf numFmtId="0" fontId="37" fillId="2" borderId="286" xfId="0" applyFont="1" applyFill="1" applyBorder="1" applyAlignment="1">
      <alignment horizontal="center" vertical="center"/>
    </xf>
    <xf numFmtId="0" fontId="37" fillId="2" borderId="261" xfId="0" applyFont="1" applyFill="1" applyBorder="1" applyAlignment="1">
      <alignment horizontal="center" vertical="center"/>
    </xf>
    <xf numFmtId="165" fontId="34" fillId="2" borderId="137" xfId="0" applyNumberFormat="1" applyFont="1" applyFill="1" applyBorder="1" applyAlignment="1">
      <alignment horizontal="center" vertical="center"/>
    </xf>
    <xf numFmtId="0" fontId="37" fillId="2" borderId="140" xfId="0" applyFont="1" applyFill="1" applyBorder="1" applyAlignment="1">
      <alignment horizontal="center" vertical="center"/>
    </xf>
    <xf numFmtId="0" fontId="37" fillId="2" borderId="141" xfId="0" applyFont="1" applyFill="1" applyBorder="1" applyAlignment="1">
      <alignment horizontal="center" vertical="center"/>
    </xf>
    <xf numFmtId="165" fontId="34" fillId="2" borderId="142" xfId="0" applyNumberFormat="1" applyFont="1" applyFill="1" applyBorder="1" applyAlignment="1">
      <alignment horizontal="center" vertical="center"/>
    </xf>
    <xf numFmtId="0" fontId="37" fillId="2" borderId="145" xfId="0" applyFont="1" applyFill="1" applyBorder="1" applyAlignment="1">
      <alignment horizontal="center" vertical="center"/>
    </xf>
    <xf numFmtId="0" fontId="37" fillId="2" borderId="146" xfId="0" applyFont="1" applyFill="1" applyBorder="1" applyAlignment="1">
      <alignment horizontal="center" vertical="center"/>
    </xf>
    <xf numFmtId="165" fontId="34" fillId="2" borderId="262" xfId="0" applyNumberFormat="1" applyFont="1" applyFill="1" applyBorder="1" applyAlignment="1">
      <alignment horizontal="center" vertical="center"/>
    </xf>
    <xf numFmtId="0" fontId="37" fillId="2" borderId="287" xfId="0" applyFont="1" applyFill="1" applyBorder="1" applyAlignment="1">
      <alignment horizontal="center" vertical="center"/>
    </xf>
    <xf numFmtId="0" fontId="37" fillId="2" borderId="265" xfId="0" applyFont="1" applyFill="1" applyBorder="1" applyAlignment="1">
      <alignment horizontal="center" vertical="center"/>
    </xf>
    <xf numFmtId="165" fontId="34" fillId="2" borderId="266" xfId="0" applyNumberFormat="1" applyFont="1" applyFill="1" applyBorder="1" applyAlignment="1">
      <alignment horizontal="center" vertical="center"/>
    </xf>
    <xf numFmtId="0" fontId="37" fillId="2" borderId="288" xfId="0" applyFont="1" applyFill="1" applyBorder="1" applyAlignment="1">
      <alignment horizontal="center" vertical="center"/>
    </xf>
    <xf numFmtId="0" fontId="37" fillId="2" borderId="224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0" fillId="0" borderId="249" xfId="0" applyFont="1" applyBorder="1" applyAlignment="1">
      <alignment vertical="center"/>
    </xf>
    <xf numFmtId="0" fontId="14" fillId="2" borderId="222" xfId="0" applyFont="1" applyFill="1" applyBorder="1" applyAlignment="1">
      <alignment vertical="center"/>
    </xf>
    <xf numFmtId="1" fontId="14" fillId="2" borderId="222" xfId="0" quotePrefix="1" applyNumberFormat="1" applyFont="1" applyFill="1" applyBorder="1" applyAlignment="1">
      <alignment horizontal="center" vertical="center"/>
    </xf>
    <xf numFmtId="165" fontId="37" fillId="2" borderId="220" xfId="0" applyNumberFormat="1" applyFont="1" applyFill="1" applyBorder="1" applyAlignment="1">
      <alignment horizontal="center" vertical="center"/>
    </xf>
    <xf numFmtId="165" fontId="34" fillId="2" borderId="249" xfId="0" applyNumberFormat="1" applyFont="1" applyFill="1" applyBorder="1" applyAlignment="1">
      <alignment horizontal="center" vertical="center"/>
    </xf>
    <xf numFmtId="165" fontId="34" fillId="2" borderId="220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2" borderId="84" xfId="0" applyFont="1" applyFill="1" applyBorder="1" applyAlignment="1">
      <alignment vertical="center"/>
    </xf>
    <xf numFmtId="0" fontId="34" fillId="2" borderId="84" xfId="0" applyFont="1" applyFill="1" applyBorder="1" applyAlignment="1">
      <alignment horizontal="center" vertical="center"/>
    </xf>
    <xf numFmtId="0" fontId="34" fillId="2" borderId="8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/>
    </xf>
    <xf numFmtId="0" fontId="10" fillId="0" borderId="296" xfId="0" applyFont="1" applyBorder="1" applyAlignment="1">
      <alignment vertical="center"/>
    </xf>
    <xf numFmtId="0" fontId="14" fillId="2" borderId="297" xfId="0" applyFont="1" applyFill="1" applyBorder="1"/>
    <xf numFmtId="0" fontId="14" fillId="2" borderId="298" xfId="0" applyFont="1" applyFill="1" applyBorder="1" applyAlignment="1">
      <alignment horizontal="center"/>
    </xf>
    <xf numFmtId="1" fontId="4" fillId="10" borderId="297" xfId="0" applyNumberFormat="1" applyFont="1" applyFill="1" applyBorder="1" applyAlignment="1">
      <alignment horizontal="center"/>
    </xf>
    <xf numFmtId="0" fontId="37" fillId="2" borderId="299" xfId="0" applyFont="1" applyFill="1" applyBorder="1" applyAlignment="1">
      <alignment horizontal="center" vertical="center"/>
    </xf>
    <xf numFmtId="0" fontId="34" fillId="2" borderId="296" xfId="0" applyFont="1" applyFill="1" applyBorder="1" applyAlignment="1">
      <alignment horizontal="center" vertical="center"/>
    </xf>
    <xf numFmtId="0" fontId="34" fillId="2" borderId="299" xfId="0" applyFont="1" applyFill="1" applyBorder="1" applyAlignment="1">
      <alignment horizontal="center" vertical="center"/>
    </xf>
    <xf numFmtId="0" fontId="37" fillId="2" borderId="300" xfId="0" applyFont="1" applyFill="1" applyBorder="1" applyAlignment="1">
      <alignment horizontal="center" vertical="center"/>
    </xf>
    <xf numFmtId="0" fontId="14" fillId="2" borderId="118" xfId="0" applyFont="1" applyFill="1" applyBorder="1"/>
    <xf numFmtId="0" fontId="14" fillId="2" borderId="54" xfId="0" applyFont="1" applyFill="1" applyBorder="1"/>
    <xf numFmtId="18" fontId="14" fillId="2" borderId="1" xfId="0" quotePrefix="1" applyNumberFormat="1" applyFont="1" applyFill="1" applyBorder="1" applyAlignment="1">
      <alignment horizontal="center"/>
    </xf>
    <xf numFmtId="0" fontId="14" fillId="2" borderId="237" xfId="0" applyFont="1" applyFill="1" applyBorder="1"/>
    <xf numFmtId="0" fontId="44" fillId="0" borderId="0" xfId="0" applyFont="1"/>
    <xf numFmtId="1" fontId="44" fillId="0" borderId="0" xfId="0" applyNumberFormat="1" applyFont="1" applyAlignment="1">
      <alignment horizontal="center"/>
    </xf>
    <xf numFmtId="44" fontId="44" fillId="0" borderId="0" xfId="3" applyFont="1"/>
    <xf numFmtId="0" fontId="45" fillId="4" borderId="1" xfId="0" applyFont="1" applyFill="1" applyBorder="1" applyAlignment="1">
      <alignment horizontal="left"/>
    </xf>
    <xf numFmtId="1" fontId="45" fillId="4" borderId="1" xfId="0" applyNumberFormat="1" applyFont="1" applyFill="1" applyBorder="1" applyAlignment="1">
      <alignment horizontal="center"/>
    </xf>
    <xf numFmtId="44" fontId="45" fillId="4" borderId="1" xfId="3" applyFont="1" applyFill="1" applyBorder="1" applyAlignment="1">
      <alignment horizontal="center"/>
    </xf>
    <xf numFmtId="2" fontId="11" fillId="5" borderId="1" xfId="0" applyNumberFormat="1" applyFont="1" applyFill="1" applyBorder="1" applyAlignment="1">
      <alignment horizontal="left" vertical="center"/>
    </xf>
    <xf numFmtId="2" fontId="11" fillId="5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/>
    </xf>
    <xf numFmtId="44" fontId="11" fillId="5" borderId="1" xfId="3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11" borderId="1" xfId="0" applyFont="1" applyFill="1" applyBorder="1" applyAlignment="1">
      <alignment horizontal="left" vertical="center"/>
    </xf>
    <xf numFmtId="1" fontId="11" fillId="5" borderId="1" xfId="0" applyNumberFormat="1" applyFont="1" applyFill="1" applyBorder="1" applyAlignment="1">
      <alignment horizontal="center" vertical="center"/>
    </xf>
    <xf numFmtId="44" fontId="11" fillId="5" borderId="1" xfId="3" applyFont="1" applyFill="1" applyBorder="1" applyAlignment="1">
      <alignment horizontal="left" vertical="center"/>
    </xf>
    <xf numFmtId="2" fontId="47" fillId="7" borderId="1" xfId="0" applyNumberFormat="1" applyFont="1" applyFill="1" applyBorder="1" applyAlignment="1">
      <alignment horizontal="left" vertical="center"/>
    </xf>
    <xf numFmtId="1" fontId="47" fillId="7" borderId="1" xfId="0" applyNumberFormat="1" applyFont="1" applyFill="1" applyBorder="1" applyAlignment="1">
      <alignment horizontal="center" vertical="center"/>
    </xf>
    <xf numFmtId="44" fontId="47" fillId="7" borderId="1" xfId="3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6" fontId="37" fillId="2" borderId="35" xfId="0" applyNumberFormat="1" applyFont="1" applyFill="1" applyBorder="1" applyAlignment="1">
      <alignment horizontal="center" vertical="center"/>
    </xf>
    <xf numFmtId="0" fontId="10" fillId="0" borderId="89" xfId="0" applyFont="1" applyBorder="1" applyAlignment="1">
      <alignment vertical="center"/>
    </xf>
    <xf numFmtId="0" fontId="10" fillId="2" borderId="54" xfId="0" applyFont="1" applyFill="1" applyBorder="1" applyAlignment="1">
      <alignment vertical="center"/>
    </xf>
    <xf numFmtId="0" fontId="10" fillId="0" borderId="31" xfId="0" applyFont="1" applyBorder="1" applyAlignment="1">
      <alignment horizontal="left" vertical="center"/>
    </xf>
    <xf numFmtId="0" fontId="10" fillId="0" borderId="68" xfId="0" applyFont="1" applyBorder="1"/>
    <xf numFmtId="0" fontId="10" fillId="0" borderId="29" xfId="0" applyFont="1" applyBorder="1" applyAlignment="1">
      <alignment horizontal="center"/>
    </xf>
    <xf numFmtId="1" fontId="7" fillId="10" borderId="68" xfId="0" applyNumberFormat="1" applyFont="1" applyFill="1" applyBorder="1" applyAlignment="1">
      <alignment horizontal="center"/>
    </xf>
    <xf numFmtId="0" fontId="10" fillId="0" borderId="103" xfId="0" applyFont="1" applyBorder="1"/>
    <xf numFmtId="1" fontId="7" fillId="10" borderId="103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left" vertical="center"/>
    </xf>
    <xf numFmtId="1" fontId="4" fillId="10" borderId="259" xfId="0" applyNumberFormat="1" applyFont="1" applyFill="1" applyBorder="1" applyAlignment="1">
      <alignment horizontal="center"/>
    </xf>
    <xf numFmtId="0" fontId="10" fillId="0" borderId="202" xfId="0" applyFont="1" applyBorder="1" applyAlignment="1">
      <alignment horizontal="left" vertical="center"/>
    </xf>
    <xf numFmtId="0" fontId="14" fillId="2" borderId="120" xfId="0" applyFont="1" applyFill="1" applyBorder="1"/>
    <xf numFmtId="0" fontId="10" fillId="0" borderId="241" xfId="0" applyFont="1" applyBorder="1" applyAlignment="1">
      <alignment horizontal="left" vertical="center"/>
    </xf>
    <xf numFmtId="0" fontId="14" fillId="2" borderId="294" xfId="0" applyFont="1" applyFill="1" applyBorder="1"/>
    <xf numFmtId="0" fontId="14" fillId="2" borderId="301" xfId="0" applyFont="1" applyFill="1" applyBorder="1"/>
    <xf numFmtId="0" fontId="14" fillId="2" borderId="301" xfId="0" applyFont="1" applyFill="1" applyBorder="1" applyAlignment="1">
      <alignment horizontal="center"/>
    </xf>
    <xf numFmtId="1" fontId="4" fillId="10" borderId="302" xfId="0" applyNumberFormat="1" applyFont="1" applyFill="1" applyBorder="1" applyAlignment="1">
      <alignment horizontal="center"/>
    </xf>
    <xf numFmtId="165" fontId="37" fillId="2" borderId="304" xfId="0" applyNumberFormat="1" applyFont="1" applyFill="1" applyBorder="1" applyAlignment="1">
      <alignment horizontal="center" vertical="center"/>
    </xf>
    <xf numFmtId="165" fontId="34" fillId="2" borderId="303" xfId="0" applyNumberFormat="1" applyFont="1" applyFill="1" applyBorder="1" applyAlignment="1">
      <alignment horizontal="center" vertical="center"/>
    </xf>
    <xf numFmtId="165" fontId="34" fillId="2" borderId="304" xfId="0" applyNumberFormat="1" applyFont="1" applyFill="1" applyBorder="1" applyAlignment="1">
      <alignment horizontal="center" vertical="center"/>
    </xf>
    <xf numFmtId="0" fontId="37" fillId="2" borderId="305" xfId="0" applyFont="1" applyFill="1" applyBorder="1" applyAlignment="1">
      <alignment horizontal="center" vertical="center"/>
    </xf>
    <xf numFmtId="0" fontId="37" fillId="2" borderId="304" xfId="0" applyFont="1" applyFill="1" applyBorder="1" applyAlignment="1">
      <alignment horizontal="center" vertical="center"/>
    </xf>
    <xf numFmtId="1" fontId="48" fillId="10" borderId="34" xfId="1" applyNumberFormat="1" applyFont="1" applyFill="1" applyBorder="1" applyAlignment="1" applyProtection="1">
      <alignment horizontal="center"/>
    </xf>
    <xf numFmtId="1" fontId="48" fillId="10" borderId="5" xfId="1" applyNumberFormat="1" applyFont="1" applyFill="1" applyBorder="1" applyAlignment="1" applyProtection="1">
      <alignment horizontal="center"/>
    </xf>
    <xf numFmtId="1" fontId="19" fillId="10" borderId="5" xfId="1" applyNumberFormat="1" applyFont="1" applyFill="1" applyBorder="1" applyAlignment="1" applyProtection="1">
      <alignment horizontal="center"/>
    </xf>
    <xf numFmtId="165" fontId="37" fillId="2" borderId="41" xfId="0" applyNumberFormat="1" applyFont="1" applyFill="1" applyBorder="1" applyAlignment="1">
      <alignment vertical="center"/>
    </xf>
    <xf numFmtId="165" fontId="37" fillId="2" borderId="87" xfId="0" applyNumberFormat="1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/>
    </xf>
    <xf numFmtId="0" fontId="14" fillId="2" borderId="20" xfId="0" applyFont="1" applyFill="1" applyBorder="1" applyAlignment="1">
      <alignment horizontal="left"/>
    </xf>
    <xf numFmtId="167" fontId="34" fillId="2" borderId="45" xfId="0" applyNumberFormat="1" applyFont="1" applyFill="1" applyBorder="1" applyAlignment="1">
      <alignment horizontal="center" vertical="center"/>
    </xf>
    <xf numFmtId="164" fontId="48" fillId="10" borderId="34" xfId="1" applyNumberFormat="1" applyFont="1" applyFill="1" applyBorder="1" applyAlignment="1" applyProtection="1">
      <alignment horizontal="center"/>
    </xf>
    <xf numFmtId="164" fontId="48" fillId="10" borderId="5" xfId="1" applyNumberFormat="1" applyFont="1" applyFill="1" applyBorder="1" applyAlignment="1" applyProtection="1">
      <alignment horizontal="center"/>
    </xf>
    <xf numFmtId="164" fontId="19" fillId="10" borderId="5" xfId="1" applyNumberFormat="1" applyFont="1" applyFill="1" applyBorder="1" applyAlignment="1" applyProtection="1">
      <alignment horizontal="center"/>
    </xf>
    <xf numFmtId="164" fontId="4" fillId="10" borderId="54" xfId="0" applyNumberFormat="1" applyFont="1" applyFill="1" applyBorder="1" applyAlignment="1">
      <alignment horizontal="center"/>
    </xf>
    <xf numFmtId="0" fontId="37" fillId="2" borderId="84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0" fontId="37" fillId="2" borderId="22" xfId="0" applyFont="1" applyFill="1" applyBorder="1" applyAlignment="1">
      <alignment horizontal="center" vertical="center"/>
    </xf>
    <xf numFmtId="0" fontId="37" fillId="2" borderId="22" xfId="0" quotePrefix="1" applyFont="1" applyFill="1" applyBorder="1" applyAlignment="1">
      <alignment horizontal="center" vertical="center"/>
    </xf>
    <xf numFmtId="0" fontId="37" fillId="2" borderId="73" xfId="0" applyFont="1" applyFill="1" applyBorder="1" applyAlignment="1">
      <alignment horizontal="center" vertical="center"/>
    </xf>
    <xf numFmtId="0" fontId="37" fillId="2" borderId="296" xfId="0" applyFont="1" applyFill="1" applyBorder="1" applyAlignment="1">
      <alignment horizontal="center" vertical="center"/>
    </xf>
    <xf numFmtId="0" fontId="37" fillId="2" borderId="42" xfId="0" applyFont="1" applyFill="1" applyBorder="1" applyAlignment="1">
      <alignment horizontal="center" vertical="center"/>
    </xf>
    <xf numFmtId="0" fontId="37" fillId="2" borderId="31" xfId="0" applyFont="1" applyFill="1" applyBorder="1" applyAlignment="1">
      <alignment horizontal="center" vertical="center"/>
    </xf>
    <xf numFmtId="0" fontId="37" fillId="2" borderId="38" xfId="0" applyFont="1" applyFill="1" applyBorder="1" applyAlignment="1">
      <alignment horizontal="center" vertical="center"/>
    </xf>
    <xf numFmtId="0" fontId="37" fillId="2" borderId="33" xfId="0" applyFont="1" applyFill="1" applyBorder="1" applyAlignment="1">
      <alignment horizontal="center" vertical="center"/>
    </xf>
    <xf numFmtId="0" fontId="37" fillId="2" borderId="45" xfId="0" applyFont="1" applyFill="1" applyBorder="1" applyAlignment="1">
      <alignment horizontal="center" vertical="center"/>
    </xf>
    <xf numFmtId="0" fontId="37" fillId="2" borderId="28" xfId="0" applyFont="1" applyFill="1" applyBorder="1" applyAlignment="1">
      <alignment horizontal="center" vertical="center"/>
    </xf>
    <xf numFmtId="0" fontId="37" fillId="2" borderId="74" xfId="0" applyFont="1" applyFill="1" applyBorder="1" applyAlignment="1">
      <alignment horizontal="center" vertical="center"/>
    </xf>
    <xf numFmtId="0" fontId="37" fillId="2" borderId="49" xfId="0" applyFont="1" applyFill="1" applyBorder="1" applyAlignment="1">
      <alignment horizontal="center" vertical="center"/>
    </xf>
    <xf numFmtId="0" fontId="37" fillId="2" borderId="27" xfId="0" applyFont="1" applyFill="1" applyBorder="1" applyAlignment="1">
      <alignment horizontal="center" vertical="center"/>
    </xf>
    <xf numFmtId="0" fontId="37" fillId="2" borderId="17" xfId="0" quotePrefix="1" applyFont="1" applyFill="1" applyBorder="1" applyAlignment="1">
      <alignment horizontal="center" vertical="center"/>
    </xf>
    <xf numFmtId="165" fontId="36" fillId="6" borderId="25" xfId="3" applyNumberFormat="1" applyFont="1" applyFill="1" applyBorder="1" applyAlignment="1" applyProtection="1">
      <alignment horizontal="center" vertical="center"/>
    </xf>
    <xf numFmtId="165" fontId="36" fillId="6" borderId="249" xfId="3" applyNumberFormat="1" applyFont="1" applyFill="1" applyBorder="1" applyAlignment="1" applyProtection="1">
      <alignment horizontal="center" vertical="center"/>
    </xf>
    <xf numFmtId="165" fontId="36" fillId="6" borderId="58" xfId="3" applyNumberFormat="1" applyFont="1" applyFill="1" applyBorder="1" applyAlignment="1" applyProtection="1">
      <alignment horizontal="center" vertical="center"/>
    </xf>
    <xf numFmtId="165" fontId="36" fillId="6" borderId="17" xfId="3" applyNumberFormat="1" applyFont="1" applyFill="1" applyBorder="1" applyAlignment="1" applyProtection="1">
      <alignment horizontal="center" vertical="center"/>
    </xf>
    <xf numFmtId="165" fontId="36" fillId="6" borderId="184" xfId="3" applyNumberFormat="1" applyFont="1" applyFill="1" applyBorder="1" applyAlignment="1" applyProtection="1">
      <alignment horizontal="center" vertical="center"/>
    </xf>
    <xf numFmtId="165" fontId="36" fillId="6" borderId="250" xfId="3" applyNumberFormat="1" applyFont="1" applyFill="1" applyBorder="1" applyAlignment="1" applyProtection="1">
      <alignment horizontal="center" vertical="center"/>
    </xf>
    <xf numFmtId="165" fontId="36" fillId="6" borderId="27" xfId="3" applyNumberFormat="1" applyFont="1" applyFill="1" applyBorder="1" applyAlignment="1" applyProtection="1">
      <alignment horizontal="center" vertical="center"/>
    </xf>
    <xf numFmtId="165" fontId="37" fillId="2" borderId="27" xfId="0" applyNumberFormat="1" applyFont="1" applyFill="1" applyBorder="1" applyAlignment="1">
      <alignment horizontal="center" vertical="center"/>
    </xf>
    <xf numFmtId="165" fontId="37" fillId="2" borderId="45" xfId="0" applyNumberFormat="1" applyFont="1" applyFill="1" applyBorder="1" applyAlignment="1">
      <alignment horizontal="center" vertical="center"/>
    </xf>
    <xf numFmtId="165" fontId="37" fillId="2" borderId="42" xfId="0" applyNumberFormat="1" applyFont="1" applyFill="1" applyBorder="1" applyAlignment="1">
      <alignment horizontal="center" vertical="center"/>
    </xf>
    <xf numFmtId="165" fontId="37" fillId="2" borderId="28" xfId="0" applyNumberFormat="1" applyFont="1" applyFill="1" applyBorder="1" applyAlignment="1">
      <alignment horizontal="center" vertical="center"/>
    </xf>
    <xf numFmtId="165" fontId="37" fillId="2" borderId="38" xfId="0" applyNumberFormat="1" applyFont="1" applyFill="1" applyBorder="1" applyAlignment="1">
      <alignment horizontal="center" vertical="center"/>
    </xf>
    <xf numFmtId="165" fontId="37" fillId="2" borderId="17" xfId="0" applyNumberFormat="1" applyFont="1" applyFill="1" applyBorder="1" applyAlignment="1">
      <alignment horizontal="center" vertical="center"/>
    </xf>
    <xf numFmtId="165" fontId="37" fillId="2" borderId="63" xfId="0" applyNumberFormat="1" applyFont="1" applyFill="1" applyBorder="1" applyAlignment="1">
      <alignment horizontal="center" vertical="center"/>
    </xf>
    <xf numFmtId="165" fontId="37" fillId="2" borderId="49" xfId="0" applyNumberFormat="1" applyFont="1" applyFill="1" applyBorder="1" applyAlignment="1">
      <alignment horizontal="center" vertical="center"/>
    </xf>
    <xf numFmtId="165" fontId="37" fillId="2" borderId="22" xfId="0" applyNumberFormat="1" applyFont="1" applyFill="1" applyBorder="1" applyAlignment="1">
      <alignment horizontal="center" vertical="center"/>
    </xf>
    <xf numFmtId="165" fontId="37" fillId="2" borderId="58" xfId="0" applyNumberFormat="1" applyFont="1" applyFill="1" applyBorder="1" applyAlignment="1">
      <alignment horizontal="center" vertical="center"/>
    </xf>
    <xf numFmtId="165" fontId="37" fillId="2" borderId="158" xfId="0" applyNumberFormat="1" applyFont="1" applyFill="1" applyBorder="1" applyAlignment="1">
      <alignment horizontal="center" vertical="center"/>
    </xf>
    <xf numFmtId="165" fontId="37" fillId="2" borderId="250" xfId="0" applyNumberFormat="1" applyFont="1" applyFill="1" applyBorder="1" applyAlignment="1">
      <alignment horizontal="center" vertical="center"/>
    </xf>
    <xf numFmtId="167" fontId="37" fillId="2" borderId="45" xfId="0" applyNumberFormat="1" applyFont="1" applyFill="1" applyBorder="1" applyAlignment="1">
      <alignment horizontal="center" vertical="center"/>
    </xf>
    <xf numFmtId="165" fontId="37" fillId="2" borderId="31" xfId="0" applyNumberFormat="1" applyFont="1" applyFill="1" applyBorder="1" applyAlignment="1">
      <alignment horizontal="center" vertical="center"/>
    </xf>
    <xf numFmtId="165" fontId="37" fillId="2" borderId="84" xfId="0" applyNumberFormat="1" applyFont="1" applyFill="1" applyBorder="1" applyAlignment="1">
      <alignment horizontal="center" vertical="center"/>
    </xf>
    <xf numFmtId="165" fontId="37" fillId="2" borderId="33" xfId="0" applyNumberFormat="1" applyFont="1" applyFill="1" applyBorder="1" applyAlignment="1">
      <alignment horizontal="center" vertical="center"/>
    </xf>
    <xf numFmtId="165" fontId="37" fillId="2" borderId="74" xfId="0" applyNumberFormat="1" applyFont="1" applyFill="1" applyBorder="1" applyAlignment="1">
      <alignment horizontal="center" vertical="center"/>
    </xf>
    <xf numFmtId="165" fontId="37" fillId="2" borderId="25" xfId="0" applyNumberFormat="1" applyFont="1" applyFill="1" applyBorder="1" applyAlignment="1">
      <alignment horizontal="center" vertical="center"/>
    </xf>
    <xf numFmtId="165" fontId="37" fillId="2" borderId="303" xfId="0" applyNumberFormat="1" applyFont="1" applyFill="1" applyBorder="1" applyAlignment="1">
      <alignment horizontal="center" vertical="center"/>
    </xf>
    <xf numFmtId="165" fontId="37" fillId="2" borderId="178" xfId="0" applyNumberFormat="1" applyFont="1" applyFill="1" applyBorder="1" applyAlignment="1">
      <alignment horizontal="center" vertical="center"/>
    </xf>
    <xf numFmtId="165" fontId="37" fillId="2" borderId="177" xfId="0" applyNumberFormat="1" applyFont="1" applyFill="1" applyBorder="1" applyAlignment="1">
      <alignment horizontal="center" vertical="center"/>
    </xf>
    <xf numFmtId="165" fontId="37" fillId="2" borderId="184" xfId="0" applyNumberFormat="1" applyFont="1" applyFill="1" applyBorder="1" applyAlignment="1">
      <alignment horizontal="center" vertical="center"/>
    </xf>
    <xf numFmtId="165" fontId="37" fillId="2" borderId="249" xfId="0" applyNumberFormat="1" applyFont="1" applyFill="1" applyBorder="1" applyAlignment="1">
      <alignment horizontal="center" vertical="center"/>
    </xf>
    <xf numFmtId="165" fontId="37" fillId="2" borderId="214" xfId="0" applyNumberFormat="1" applyFont="1" applyFill="1" applyBorder="1" applyAlignment="1">
      <alignment horizontal="center" vertical="center"/>
    </xf>
    <xf numFmtId="165" fontId="37" fillId="2" borderId="75" xfId="0" applyNumberFormat="1" applyFont="1" applyFill="1" applyBorder="1" applyAlignment="1">
      <alignment horizontal="center" vertical="center"/>
    </xf>
    <xf numFmtId="165" fontId="37" fillId="2" borderId="260" xfId="0" applyNumberFormat="1" applyFont="1" applyFill="1" applyBorder="1" applyAlignment="1">
      <alignment horizontal="center" vertical="center"/>
    </xf>
    <xf numFmtId="165" fontId="37" fillId="2" borderId="137" xfId="0" applyNumberFormat="1" applyFont="1" applyFill="1" applyBorder="1" applyAlignment="1">
      <alignment horizontal="center" vertical="center"/>
    </xf>
    <xf numFmtId="165" fontId="37" fillId="2" borderId="142" xfId="0" applyNumberFormat="1" applyFont="1" applyFill="1" applyBorder="1" applyAlignment="1">
      <alignment horizontal="center" vertical="center"/>
    </xf>
    <xf numFmtId="165" fontId="37" fillId="2" borderId="262" xfId="0" applyNumberFormat="1" applyFont="1" applyFill="1" applyBorder="1" applyAlignment="1">
      <alignment horizontal="center" vertical="center"/>
    </xf>
    <xf numFmtId="165" fontId="37" fillId="2" borderId="266" xfId="0" applyNumberFormat="1" applyFont="1" applyFill="1" applyBorder="1" applyAlignment="1">
      <alignment horizontal="center" vertical="center"/>
    </xf>
    <xf numFmtId="0" fontId="44" fillId="0" borderId="53" xfId="0" applyFont="1" applyBorder="1"/>
    <xf numFmtId="1" fontId="44" fillId="0" borderId="53" xfId="0" applyNumberFormat="1" applyFont="1" applyBorder="1" applyAlignment="1">
      <alignment horizontal="center"/>
    </xf>
    <xf numFmtId="44" fontId="44" fillId="0" borderId="53" xfId="3" applyFont="1" applyBorder="1"/>
    <xf numFmtId="14" fontId="10" fillId="0" borderId="53" xfId="0" applyNumberFormat="1" applyFont="1" applyBorder="1" applyAlignment="1">
      <alignment horizontal="center"/>
    </xf>
    <xf numFmtId="0" fontId="44" fillId="2" borderId="268" xfId="0" applyFont="1" applyFill="1" applyBorder="1"/>
    <xf numFmtId="1" fontId="44" fillId="2" borderId="268" xfId="0" applyNumberFormat="1" applyFont="1" applyFill="1" applyBorder="1" applyAlignment="1">
      <alignment horizontal="center"/>
    </xf>
    <xf numFmtId="44" fontId="44" fillId="2" borderId="268" xfId="3" applyFont="1" applyFill="1" applyBorder="1"/>
    <xf numFmtId="0" fontId="26" fillId="0" borderId="1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6" fillId="2" borderId="28" xfId="0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2" borderId="105" xfId="0" applyFont="1" applyFill="1" applyBorder="1" applyAlignment="1">
      <alignment vertical="center"/>
    </xf>
    <xf numFmtId="0" fontId="6" fillId="0" borderId="72" xfId="0" applyFont="1" applyBorder="1" applyAlignment="1">
      <alignment vertical="center"/>
    </xf>
    <xf numFmtId="0" fontId="3" fillId="2" borderId="72" xfId="0" applyFont="1" applyFill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14" fillId="2" borderId="2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14" fillId="2" borderId="23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71" xfId="0" applyFont="1" applyFill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14" fontId="14" fillId="2" borderId="164" xfId="0" applyNumberFormat="1" applyFont="1" applyFill="1" applyBorder="1" applyAlignment="1">
      <alignment horizontal="center" vertical="center"/>
    </xf>
    <xf numFmtId="14" fontId="14" fillId="11" borderId="164" xfId="0" applyNumberFormat="1" applyFont="1" applyFill="1" applyBorder="1" applyAlignment="1">
      <alignment horizontal="center" vertical="center"/>
    </xf>
    <xf numFmtId="14" fontId="0" fillId="11" borderId="15" xfId="0" applyNumberFormat="1" applyFill="1" applyBorder="1" applyAlignment="1">
      <alignment horizontal="center" vertical="center"/>
    </xf>
    <xf numFmtId="14" fontId="0" fillId="11" borderId="16" xfId="0" applyNumberFormat="1" applyFill="1" applyBorder="1" applyAlignment="1">
      <alignment horizontal="center" vertical="center"/>
    </xf>
    <xf numFmtId="0" fontId="14" fillId="2" borderId="182" xfId="0" applyFont="1" applyFill="1" applyBorder="1" applyAlignment="1">
      <alignment horizontal="left" vertical="center"/>
    </xf>
    <xf numFmtId="0" fontId="0" fillId="0" borderId="181" xfId="0" applyBorder="1" applyAlignment="1">
      <alignment horizontal="left" vertical="center"/>
    </xf>
    <xf numFmtId="0" fontId="40" fillId="0" borderId="29" xfId="0" applyFont="1" applyBorder="1" applyAlignment="1">
      <alignment horizontal="right" vertical="center"/>
    </xf>
    <xf numFmtId="0" fontId="39" fillId="0" borderId="68" xfId="0" applyFont="1" applyBorder="1" applyAlignment="1">
      <alignment horizontal="right" vertical="center"/>
    </xf>
    <xf numFmtId="0" fontId="40" fillId="0" borderId="6" xfId="0" applyFont="1" applyBorder="1" applyAlignment="1">
      <alignment horizontal="right" vertical="center"/>
    </xf>
    <xf numFmtId="0" fontId="39" fillId="0" borderId="118" xfId="0" applyFont="1" applyBorder="1" applyAlignment="1">
      <alignment horizontal="right" vertical="center"/>
    </xf>
    <xf numFmtId="0" fontId="40" fillId="0" borderId="66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40" fillId="2" borderId="66" xfId="0" applyFont="1" applyFill="1" applyBorder="1" applyAlignment="1">
      <alignment horizontal="left" vertical="center"/>
    </xf>
    <xf numFmtId="0" fontId="39" fillId="0" borderId="53" xfId="0" applyFont="1" applyBorder="1" applyAlignment="1">
      <alignment horizontal="left" vertical="center"/>
    </xf>
    <xf numFmtId="0" fontId="39" fillId="0" borderId="52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67" xfId="0" applyFont="1" applyBorder="1" applyAlignment="1">
      <alignment horizontal="left" vertical="center"/>
    </xf>
    <xf numFmtId="0" fontId="39" fillId="0" borderId="55" xfId="0" applyFont="1" applyBorder="1" applyAlignment="1">
      <alignment horizontal="left" vertical="center"/>
    </xf>
    <xf numFmtId="0" fontId="39" fillId="0" borderId="105" xfId="0" applyFont="1" applyBorder="1" applyAlignment="1">
      <alignment horizontal="right" vertical="center"/>
    </xf>
    <xf numFmtId="0" fontId="39" fillId="0" borderId="183" xfId="0" applyFont="1" applyBorder="1" applyAlignment="1">
      <alignment horizontal="right" vertical="center"/>
    </xf>
    <xf numFmtId="0" fontId="39" fillId="0" borderId="54" xfId="0" applyFont="1" applyBorder="1" applyAlignment="1">
      <alignment horizontal="right" vertical="center"/>
    </xf>
    <xf numFmtId="0" fontId="39" fillId="0" borderId="201" xfId="0" applyFont="1" applyBorder="1" applyAlignment="1">
      <alignment horizontal="right" vertical="center"/>
    </xf>
    <xf numFmtId="0" fontId="39" fillId="0" borderId="60" xfId="0" applyFont="1" applyBorder="1" applyAlignment="1">
      <alignment horizontal="right" vertical="center"/>
    </xf>
    <xf numFmtId="0" fontId="39" fillId="0" borderId="196" xfId="0" applyFont="1" applyBorder="1" applyAlignment="1">
      <alignment horizontal="right" vertical="center"/>
    </xf>
    <xf numFmtId="0" fontId="40" fillId="2" borderId="23" xfId="0" applyFont="1" applyFill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0" fontId="40" fillId="2" borderId="23" xfId="0" applyFont="1" applyFill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41" fillId="2" borderId="28" xfId="0" applyFont="1" applyFill="1" applyBorder="1" applyAlignment="1">
      <alignment horizontal="center" vertical="center" textRotation="90"/>
    </xf>
    <xf numFmtId="0" fontId="41" fillId="0" borderId="17" xfId="0" applyFont="1" applyBorder="1" applyAlignment="1">
      <alignment horizontal="center" vertical="center" textRotation="90"/>
    </xf>
    <xf numFmtId="0" fontId="41" fillId="0" borderId="27" xfId="0" applyFont="1" applyBorder="1" applyAlignment="1">
      <alignment horizontal="center" vertical="center" textRotation="90"/>
    </xf>
    <xf numFmtId="0" fontId="40" fillId="0" borderId="23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36" xfId="0" applyFont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center"/>
    </xf>
    <xf numFmtId="0" fontId="14" fillId="2" borderId="25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170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4" fillId="2" borderId="63" xfId="0" applyFont="1" applyFill="1" applyBorder="1" applyAlignment="1">
      <alignment horizontal="center" vertical="center"/>
    </xf>
    <xf numFmtId="0" fontId="0" fillId="0" borderId="274" xfId="0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/>
    </xf>
    <xf numFmtId="0" fontId="0" fillId="0" borderId="150" xfId="0" applyBorder="1" applyAlignment="1">
      <alignment horizontal="left" vertical="center"/>
    </xf>
    <xf numFmtId="0" fontId="8" fillId="2" borderId="277" xfId="0" applyFont="1" applyFill="1" applyBorder="1" applyAlignment="1">
      <alignment horizontal="center" vertical="center"/>
    </xf>
    <xf numFmtId="2" fontId="14" fillId="2" borderId="23" xfId="0" applyNumberFormat="1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center"/>
    </xf>
    <xf numFmtId="0" fontId="36" fillId="2" borderId="14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16" xfId="0" applyFont="1" applyFill="1" applyBorder="1" applyAlignment="1">
      <alignment horizontal="center" vertical="center"/>
    </xf>
    <xf numFmtId="49" fontId="6" fillId="10" borderId="5" xfId="0" applyNumberFormat="1" applyFont="1" applyFill="1" applyBorder="1" applyAlignment="1">
      <alignment horizontal="center" wrapText="1"/>
    </xf>
    <xf numFmtId="49" fontId="6" fillId="10" borderId="1" xfId="0" applyNumberFormat="1" applyFont="1" applyFill="1" applyBorder="1" applyAlignment="1">
      <alignment horizontal="center" wrapText="1"/>
    </xf>
    <xf numFmtId="14" fontId="10" fillId="2" borderId="268" xfId="0" applyNumberFormat="1" applyFont="1" applyFill="1" applyBorder="1" applyAlignment="1">
      <alignment horizontal="center" vertical="center"/>
    </xf>
    <xf numFmtId="0" fontId="44" fillId="2" borderId="268" xfId="0" applyFont="1" applyFill="1" applyBorder="1" applyAlignment="1">
      <alignment horizontal="center" vertical="center"/>
    </xf>
  </cellXfs>
  <cellStyles count="4">
    <cellStyle name="Moeda" xfId="3" builtinId="4"/>
    <cellStyle name="Normal" xfId="0" builtinId="0"/>
    <cellStyle name="Normal 2" xfId="2" xr:uid="{00000000-0005-0000-0000-000002000000}"/>
    <cellStyle name="Vírgula" xfId="1" builtinId="3"/>
  </cellStyles>
  <dxfs count="10"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95250</xdr:colOff>
          <xdr:row>1</xdr:row>
          <xdr:rowOff>152400</xdr:rowOff>
        </xdr:from>
        <xdr:to>
          <xdr:col>14</xdr:col>
          <xdr:colOff>895350</xdr:colOff>
          <xdr:row>2</xdr:row>
          <xdr:rowOff>228600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13</xdr:col>
      <xdr:colOff>878756</xdr:colOff>
      <xdr:row>3</xdr:row>
      <xdr:rowOff>95197</xdr:rowOff>
    </xdr:from>
    <xdr:to>
      <xdr:col>14</xdr:col>
      <xdr:colOff>872334</xdr:colOff>
      <xdr:row>4</xdr:row>
      <xdr:rowOff>174625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0084" y="908791"/>
          <a:ext cx="926234" cy="307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26</xdr:row>
      <xdr:rowOff>0</xdr:rowOff>
    </xdr:from>
    <xdr:to>
      <xdr:col>13</xdr:col>
      <xdr:colOff>32948</xdr:colOff>
      <xdr:row>31</xdr:row>
      <xdr:rowOff>114839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8325" y="3619500"/>
          <a:ext cx="1194998" cy="1162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352425</xdr:colOff>
          <xdr:row>4</xdr:row>
          <xdr:rowOff>66675</xdr:rowOff>
        </xdr:from>
        <xdr:to>
          <xdr:col>17</xdr:col>
          <xdr:colOff>276225</xdr:colOff>
          <xdr:row>5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17</xdr:col>
      <xdr:colOff>301849</xdr:colOff>
      <xdr:row>7</xdr:row>
      <xdr:rowOff>71492</xdr:rowOff>
    </xdr:from>
    <xdr:to>
      <xdr:col>18</xdr:col>
      <xdr:colOff>367902</xdr:colOff>
      <xdr:row>8</xdr:row>
      <xdr:rowOff>92837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5036" y="1466703"/>
          <a:ext cx="927844" cy="24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62902</xdr:colOff>
      <xdr:row>0</xdr:row>
      <xdr:rowOff>0</xdr:rowOff>
    </xdr:from>
    <xdr:to>
      <xdr:col>7</xdr:col>
      <xdr:colOff>709883</xdr:colOff>
      <xdr:row>5</xdr:row>
      <xdr:rowOff>164621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341" y="0"/>
          <a:ext cx="4600754" cy="1153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704850</xdr:colOff>
          <xdr:row>0</xdr:row>
          <xdr:rowOff>9525</xdr:rowOff>
        </xdr:from>
        <xdr:to>
          <xdr:col>8</xdr:col>
          <xdr:colOff>981075</xdr:colOff>
          <xdr:row>5</xdr:row>
          <xdr:rowOff>142875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246510</xdr:colOff>
      <xdr:row>6</xdr:row>
      <xdr:rowOff>50381</xdr:rowOff>
    </xdr:from>
    <xdr:to>
      <xdr:col>6</xdr:col>
      <xdr:colOff>284909</xdr:colOff>
      <xdr:row>6</xdr:row>
      <xdr:rowOff>179716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071" y="1236513"/>
          <a:ext cx="784225" cy="129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26958</xdr:colOff>
      <xdr:row>0</xdr:row>
      <xdr:rowOff>53914</xdr:rowOff>
    </xdr:from>
    <xdr:to>
      <xdr:col>2</xdr:col>
      <xdr:colOff>35943</xdr:colOff>
      <xdr:row>5</xdr:row>
      <xdr:rowOff>179716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996" y="53914"/>
          <a:ext cx="1024386" cy="111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Preço em alt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0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image" Target="../media/image1.png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image" Target="../media/image1.png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1:O199"/>
  <sheetViews>
    <sheetView view="pageBreakPreview" topLeftCell="A16" zoomScale="154" zoomScaleNormal="100" zoomScaleSheetLayoutView="154" workbookViewId="0">
      <selection activeCell="I14" sqref="I14"/>
    </sheetView>
  </sheetViews>
  <sheetFormatPr defaultColWidth="9.140625" defaultRowHeight="19.5" x14ac:dyDescent="0.3"/>
  <cols>
    <col min="1" max="1" width="9.140625" style="43"/>
    <col min="2" max="2" width="15.5703125" style="43" bestFit="1" customWidth="1"/>
    <col min="3" max="3" width="19.85546875" style="43" bestFit="1" customWidth="1"/>
    <col min="4" max="4" width="7.28515625" style="142" bestFit="1" customWidth="1"/>
    <col min="5" max="5" width="5.85546875" style="142" bestFit="1" customWidth="1"/>
    <col min="6" max="13" width="6.5703125" style="521" customWidth="1"/>
    <col min="14" max="14" width="14" style="43" bestFit="1" customWidth="1"/>
    <col min="15" max="15" width="15" style="43" bestFit="1" customWidth="1"/>
    <col min="16" max="16384" width="9.140625" style="43"/>
  </cols>
  <sheetData>
    <row r="1" spans="2:15" ht="21.75" customHeight="1" thickTop="1" thickBot="1" x14ac:dyDescent="0.45">
      <c r="B1" s="41"/>
      <c r="C1" s="42"/>
      <c r="D1" s="394"/>
      <c r="E1" s="127"/>
      <c r="F1" s="1773" t="s">
        <v>224</v>
      </c>
      <c r="G1" s="1773"/>
      <c r="H1" s="1774"/>
      <c r="I1" s="1775"/>
      <c r="J1" s="1776" t="s">
        <v>217</v>
      </c>
      <c r="K1" s="1773"/>
      <c r="L1" s="1774"/>
      <c r="M1" s="1775"/>
    </row>
    <row r="2" spans="2:15" ht="18" customHeight="1" thickTop="1" thickBot="1" x14ac:dyDescent="0.35">
      <c r="B2" s="40" t="s">
        <v>5</v>
      </c>
      <c r="C2" s="105" t="s">
        <v>37</v>
      </c>
      <c r="D2" s="395" t="s">
        <v>38</v>
      </c>
      <c r="E2" s="128">
        <v>22</v>
      </c>
      <c r="F2" s="426">
        <v>40</v>
      </c>
      <c r="G2" s="426">
        <f>F2/E2</f>
        <v>1.8181818181818181</v>
      </c>
      <c r="H2" s="426"/>
      <c r="I2" s="427"/>
      <c r="J2" s="428"/>
      <c r="K2" s="426"/>
      <c r="L2" s="426"/>
      <c r="M2" s="429"/>
    </row>
    <row r="3" spans="2:15" ht="18" customHeight="1" thickBot="1" x14ac:dyDescent="0.35">
      <c r="B3" s="50" t="s">
        <v>5</v>
      </c>
      <c r="C3" s="106" t="s">
        <v>39</v>
      </c>
      <c r="D3" s="396" t="s">
        <v>38</v>
      </c>
      <c r="E3" s="129">
        <v>23</v>
      </c>
      <c r="F3" s="430"/>
      <c r="G3" s="430"/>
      <c r="H3" s="431"/>
      <c r="I3" s="432"/>
      <c r="J3" s="433"/>
      <c r="K3" s="430"/>
      <c r="L3" s="431"/>
      <c r="M3" s="434"/>
      <c r="N3" s="44"/>
      <c r="O3" s="44"/>
    </row>
    <row r="4" spans="2:15" ht="18" customHeight="1" thickBot="1" x14ac:dyDescent="0.35">
      <c r="B4" s="50" t="s">
        <v>5</v>
      </c>
      <c r="C4" s="106" t="s">
        <v>40</v>
      </c>
      <c r="D4" s="396" t="s">
        <v>38</v>
      </c>
      <c r="E4" s="129">
        <v>27</v>
      </c>
      <c r="F4" s="430"/>
      <c r="G4" s="430"/>
      <c r="H4" s="431"/>
      <c r="I4" s="434"/>
      <c r="J4" s="433"/>
      <c r="K4" s="430"/>
      <c r="L4" s="431"/>
      <c r="M4" s="434"/>
    </row>
    <row r="5" spans="2:15" ht="18" customHeight="1" thickBot="1" x14ac:dyDescent="0.35">
      <c r="B5" s="50" t="s">
        <v>5</v>
      </c>
      <c r="C5" s="107" t="s">
        <v>41</v>
      </c>
      <c r="D5" s="396" t="s">
        <v>38</v>
      </c>
      <c r="E5" s="129">
        <v>22</v>
      </c>
      <c r="F5" s="435"/>
      <c r="G5" s="435"/>
      <c r="H5" s="431"/>
      <c r="I5" s="434"/>
      <c r="J5" s="433"/>
      <c r="K5" s="430"/>
      <c r="L5" s="431"/>
      <c r="M5" s="434"/>
      <c r="N5" s="44"/>
      <c r="O5" s="44"/>
    </row>
    <row r="6" spans="2:15" ht="18" hidden="1" customHeight="1" thickBot="1" x14ac:dyDescent="0.35">
      <c r="B6" s="50" t="s">
        <v>5</v>
      </c>
      <c r="C6" s="106" t="s">
        <v>42</v>
      </c>
      <c r="D6" s="396" t="s">
        <v>38</v>
      </c>
      <c r="E6" s="129">
        <v>23</v>
      </c>
      <c r="F6" s="430"/>
      <c r="G6" s="430"/>
      <c r="H6" s="431"/>
      <c r="I6" s="434"/>
      <c r="J6" s="433"/>
      <c r="K6" s="430"/>
      <c r="L6" s="431"/>
      <c r="M6" s="434"/>
    </row>
    <row r="7" spans="2:15" ht="18" customHeight="1" thickBot="1" x14ac:dyDescent="0.35">
      <c r="B7" s="545" t="s">
        <v>5</v>
      </c>
      <c r="C7" s="546" t="s">
        <v>43</v>
      </c>
      <c r="D7" s="414" t="s">
        <v>38</v>
      </c>
      <c r="E7" s="547">
        <v>27</v>
      </c>
      <c r="F7" s="491"/>
      <c r="G7" s="491"/>
      <c r="H7" s="491"/>
      <c r="I7" s="492"/>
      <c r="J7" s="493"/>
      <c r="K7" s="491"/>
      <c r="L7" s="491"/>
      <c r="M7" s="492"/>
      <c r="N7" s="44"/>
      <c r="O7" s="44"/>
    </row>
    <row r="8" spans="2:15" ht="18" hidden="1" customHeight="1" thickTop="1" thickBot="1" x14ac:dyDescent="0.35">
      <c r="B8" s="45" t="s">
        <v>5</v>
      </c>
      <c r="C8" s="108" t="s">
        <v>44</v>
      </c>
      <c r="D8" s="397" t="s">
        <v>45</v>
      </c>
      <c r="E8" s="130">
        <v>3</v>
      </c>
      <c r="F8" s="436"/>
      <c r="G8" s="436"/>
      <c r="H8" s="436"/>
      <c r="I8" s="437"/>
      <c r="J8" s="438"/>
      <c r="K8" s="436"/>
      <c r="L8" s="436"/>
      <c r="M8" s="437"/>
    </row>
    <row r="9" spans="2:15" ht="18" customHeight="1" thickTop="1" x14ac:dyDescent="0.3">
      <c r="B9" s="51" t="s">
        <v>6</v>
      </c>
      <c r="C9" s="109" t="s">
        <v>46</v>
      </c>
      <c r="D9" s="398" t="s">
        <v>47</v>
      </c>
      <c r="E9" s="131">
        <v>8</v>
      </c>
      <c r="F9" s="439"/>
      <c r="G9" s="439"/>
      <c r="H9" s="439"/>
      <c r="I9" s="440"/>
      <c r="J9" s="441"/>
      <c r="K9" s="442"/>
      <c r="L9" s="442"/>
      <c r="M9" s="443"/>
    </row>
    <row r="10" spans="2:15" ht="18" customHeight="1" thickBot="1" x14ac:dyDescent="0.35">
      <c r="B10" s="49" t="s">
        <v>6</v>
      </c>
      <c r="C10" s="110" t="s">
        <v>46</v>
      </c>
      <c r="D10" s="399" t="s">
        <v>38</v>
      </c>
      <c r="E10" s="132">
        <v>20</v>
      </c>
      <c r="F10" s="444">
        <v>55</v>
      </c>
      <c r="G10" s="444">
        <v>45</v>
      </c>
      <c r="H10" s="444"/>
      <c r="I10" s="445"/>
      <c r="J10" s="446"/>
      <c r="K10" s="444"/>
      <c r="L10" s="444"/>
      <c r="M10" s="445"/>
    </row>
    <row r="11" spans="2:15" ht="18" customHeight="1" x14ac:dyDescent="0.3">
      <c r="B11" s="53" t="s">
        <v>6</v>
      </c>
      <c r="C11" s="111" t="s">
        <v>48</v>
      </c>
      <c r="D11" s="400" t="s">
        <v>47</v>
      </c>
      <c r="E11" s="133">
        <v>10</v>
      </c>
      <c r="F11" s="442">
        <v>23</v>
      </c>
      <c r="G11" s="442"/>
      <c r="H11" s="442"/>
      <c r="I11" s="443"/>
      <c r="J11" s="441"/>
      <c r="K11" s="442"/>
      <c r="L11" s="442"/>
      <c r="M11" s="443"/>
    </row>
    <row r="12" spans="2:15" ht="18" customHeight="1" thickBot="1" x14ac:dyDescent="0.35">
      <c r="B12" s="32" t="s">
        <v>6</v>
      </c>
      <c r="C12" s="112" t="s">
        <v>48</v>
      </c>
      <c r="D12" s="397" t="s">
        <v>38</v>
      </c>
      <c r="E12" s="134">
        <v>18</v>
      </c>
      <c r="F12" s="447"/>
      <c r="G12" s="447"/>
      <c r="H12" s="447"/>
      <c r="I12" s="448"/>
      <c r="J12" s="449"/>
      <c r="K12" s="447"/>
      <c r="L12" s="447"/>
      <c r="M12" s="448"/>
    </row>
    <row r="13" spans="2:15" ht="18" customHeight="1" thickTop="1" thickBot="1" x14ac:dyDescent="0.35">
      <c r="B13" s="8" t="s">
        <v>32</v>
      </c>
      <c r="C13" s="113" t="s">
        <v>49</v>
      </c>
      <c r="D13" s="401"/>
      <c r="E13" s="135"/>
      <c r="F13" s="426"/>
      <c r="G13" s="426"/>
      <c r="H13" s="426"/>
      <c r="I13" s="427"/>
      <c r="J13" s="450"/>
      <c r="K13" s="451"/>
      <c r="L13" s="451"/>
      <c r="M13" s="452"/>
    </row>
    <row r="14" spans="2:15" ht="18" customHeight="1" thickTop="1" x14ac:dyDescent="0.3">
      <c r="B14" s="25" t="s">
        <v>7</v>
      </c>
      <c r="C14" s="105" t="s">
        <v>50</v>
      </c>
      <c r="D14" s="395" t="s">
        <v>51</v>
      </c>
      <c r="E14" s="136">
        <v>9</v>
      </c>
      <c r="F14" s="453">
        <v>70</v>
      </c>
      <c r="G14" s="453"/>
      <c r="H14" s="453"/>
      <c r="I14" s="429"/>
      <c r="J14" s="428"/>
      <c r="K14" s="426"/>
      <c r="L14" s="426"/>
      <c r="M14" s="427"/>
    </row>
    <row r="15" spans="2:15" ht="18" customHeight="1" thickBot="1" x14ac:dyDescent="0.35">
      <c r="B15" s="55" t="s">
        <v>7</v>
      </c>
      <c r="C15" s="114" t="s">
        <v>50</v>
      </c>
      <c r="D15" s="402" t="s">
        <v>51</v>
      </c>
      <c r="E15" s="132">
        <v>7</v>
      </c>
      <c r="F15" s="444"/>
      <c r="G15" s="444"/>
      <c r="H15" s="454"/>
      <c r="I15" s="445"/>
      <c r="J15" s="446"/>
      <c r="K15" s="444"/>
      <c r="L15" s="454"/>
      <c r="M15" s="445"/>
    </row>
    <row r="16" spans="2:15" ht="18" customHeight="1" x14ac:dyDescent="0.3">
      <c r="B16" s="89" t="s">
        <v>7</v>
      </c>
      <c r="C16" s="120" t="s">
        <v>52</v>
      </c>
      <c r="D16" s="395" t="s">
        <v>51</v>
      </c>
      <c r="E16" s="136">
        <v>8</v>
      </c>
      <c r="F16" s="426">
        <v>50</v>
      </c>
      <c r="G16" s="426"/>
      <c r="H16" s="426"/>
      <c r="I16" s="427"/>
      <c r="J16" s="428"/>
      <c r="K16" s="426"/>
      <c r="L16" s="426"/>
      <c r="M16" s="427"/>
    </row>
    <row r="17" spans="2:13" ht="18" customHeight="1" x14ac:dyDescent="0.3">
      <c r="B17" s="56" t="s">
        <v>7</v>
      </c>
      <c r="C17" s="115" t="s">
        <v>53</v>
      </c>
      <c r="D17" s="403" t="s">
        <v>51</v>
      </c>
      <c r="E17" s="137">
        <v>6</v>
      </c>
      <c r="F17" s="455"/>
      <c r="G17" s="455"/>
      <c r="H17" s="456"/>
      <c r="I17" s="457"/>
      <c r="J17" s="458"/>
      <c r="K17" s="455"/>
      <c r="L17" s="456"/>
      <c r="M17" s="457"/>
    </row>
    <row r="18" spans="2:13" ht="18" customHeight="1" thickBot="1" x14ac:dyDescent="0.35">
      <c r="B18" s="45" t="s">
        <v>7</v>
      </c>
      <c r="C18" s="112" t="s">
        <v>39</v>
      </c>
      <c r="D18" s="397" t="s">
        <v>51</v>
      </c>
      <c r="E18" s="130">
        <v>5</v>
      </c>
      <c r="F18" s="436"/>
      <c r="G18" s="436"/>
      <c r="H18" s="436"/>
      <c r="I18" s="437"/>
      <c r="J18" s="438"/>
      <c r="K18" s="436"/>
      <c r="L18" s="436"/>
      <c r="M18" s="437"/>
    </row>
    <row r="19" spans="2:13" ht="18" customHeight="1" thickTop="1" thickBot="1" x14ac:dyDescent="0.35">
      <c r="B19" s="13" t="s">
        <v>34</v>
      </c>
      <c r="C19" s="116"/>
      <c r="D19" s="395" t="s">
        <v>45</v>
      </c>
      <c r="E19" s="136">
        <v>6</v>
      </c>
      <c r="F19" s="426"/>
      <c r="G19" s="426"/>
      <c r="H19" s="426"/>
      <c r="I19" s="427"/>
      <c r="J19" s="428"/>
      <c r="K19" s="426"/>
      <c r="L19" s="426"/>
      <c r="M19" s="427"/>
    </row>
    <row r="20" spans="2:13" ht="18" customHeight="1" thickTop="1" x14ac:dyDescent="0.3">
      <c r="B20" s="25" t="s">
        <v>9</v>
      </c>
      <c r="C20" s="14" t="s">
        <v>54</v>
      </c>
      <c r="D20" s="404" t="s">
        <v>45</v>
      </c>
      <c r="E20" s="128"/>
      <c r="F20" s="453">
        <v>35</v>
      </c>
      <c r="G20" s="453"/>
      <c r="H20" s="459"/>
      <c r="I20" s="429"/>
      <c r="J20" s="460"/>
      <c r="K20" s="453"/>
      <c r="L20" s="459"/>
      <c r="M20" s="429"/>
    </row>
    <row r="21" spans="2:13" ht="18" hidden="1" customHeight="1" x14ac:dyDescent="0.3">
      <c r="B21" s="56" t="s">
        <v>9</v>
      </c>
      <c r="C21" s="15" t="s">
        <v>55</v>
      </c>
      <c r="D21" s="403" t="s">
        <v>45</v>
      </c>
      <c r="E21" s="137"/>
      <c r="F21" s="455"/>
      <c r="G21" s="455"/>
      <c r="H21" s="456"/>
      <c r="I21" s="457"/>
      <c r="J21" s="458"/>
      <c r="K21" s="455"/>
      <c r="L21" s="456"/>
      <c r="M21" s="457"/>
    </row>
    <row r="22" spans="2:13" ht="18" customHeight="1" thickBot="1" x14ac:dyDescent="0.35">
      <c r="B22" s="45" t="s">
        <v>9</v>
      </c>
      <c r="C22" s="16" t="s">
        <v>56</v>
      </c>
      <c r="D22" s="397" t="s">
        <v>45</v>
      </c>
      <c r="E22" s="130"/>
      <c r="F22" s="436"/>
      <c r="G22" s="436"/>
      <c r="H22" s="461"/>
      <c r="I22" s="437"/>
      <c r="J22" s="438"/>
      <c r="K22" s="436"/>
      <c r="L22" s="461"/>
      <c r="M22" s="437"/>
    </row>
    <row r="23" spans="2:13" ht="18" customHeight="1" thickTop="1" thickBot="1" x14ac:dyDescent="0.35">
      <c r="B23" s="17" t="s">
        <v>10</v>
      </c>
      <c r="C23" s="105" t="s">
        <v>16</v>
      </c>
      <c r="D23" s="395" t="s">
        <v>57</v>
      </c>
      <c r="E23" s="136">
        <v>8</v>
      </c>
      <c r="F23" s="426"/>
      <c r="G23" s="426"/>
      <c r="H23" s="462"/>
      <c r="I23" s="427"/>
      <c r="J23" s="428"/>
      <c r="K23" s="426"/>
      <c r="L23" s="462"/>
      <c r="M23" s="427"/>
    </row>
    <row r="24" spans="2:13" ht="18" customHeight="1" thickBot="1" x14ac:dyDescent="0.35">
      <c r="B24" s="57" t="s">
        <v>10</v>
      </c>
      <c r="C24" s="106" t="s">
        <v>24</v>
      </c>
      <c r="D24" s="396" t="s">
        <v>57</v>
      </c>
      <c r="E24" s="129">
        <v>18</v>
      </c>
      <c r="F24" s="430"/>
      <c r="G24" s="430"/>
      <c r="H24" s="430"/>
      <c r="I24" s="434"/>
      <c r="J24" s="433"/>
      <c r="K24" s="430"/>
      <c r="L24" s="431"/>
      <c r="M24" s="434"/>
    </row>
    <row r="25" spans="2:13" ht="18" customHeight="1" thickBot="1" x14ac:dyDescent="0.35">
      <c r="B25" s="57" t="s">
        <v>10</v>
      </c>
      <c r="C25" s="106" t="s">
        <v>58</v>
      </c>
      <c r="D25" s="396" t="s">
        <v>45</v>
      </c>
      <c r="E25" s="129">
        <v>16</v>
      </c>
      <c r="F25" s="430"/>
      <c r="G25" s="430"/>
      <c r="H25" s="430"/>
      <c r="I25" s="434"/>
      <c r="J25" s="433"/>
      <c r="K25" s="430"/>
      <c r="L25" s="431"/>
      <c r="M25" s="434"/>
    </row>
    <row r="26" spans="2:13" ht="18" customHeight="1" thickBot="1" x14ac:dyDescent="0.35">
      <c r="B26" s="57" t="s">
        <v>10</v>
      </c>
      <c r="C26" s="117" t="s">
        <v>59</v>
      </c>
      <c r="D26" s="405" t="s">
        <v>45</v>
      </c>
      <c r="E26" s="129">
        <v>15</v>
      </c>
      <c r="F26" s="430"/>
      <c r="G26" s="430"/>
      <c r="H26" s="431"/>
      <c r="I26" s="434"/>
      <c r="J26" s="433"/>
      <c r="K26" s="430"/>
      <c r="L26" s="431"/>
      <c r="M26" s="434"/>
    </row>
    <row r="27" spans="2:13" ht="18" customHeight="1" thickBot="1" x14ac:dyDescent="0.35">
      <c r="B27" s="57" t="s">
        <v>10</v>
      </c>
      <c r="C27" s="118" t="s">
        <v>60</v>
      </c>
      <c r="D27" s="406" t="s">
        <v>45</v>
      </c>
      <c r="E27" s="138">
        <v>20</v>
      </c>
      <c r="F27" s="463"/>
      <c r="G27" s="463"/>
      <c r="H27" s="463"/>
      <c r="I27" s="464"/>
      <c r="J27" s="465"/>
      <c r="K27" s="463"/>
      <c r="L27" s="463"/>
      <c r="M27" s="464"/>
    </row>
    <row r="28" spans="2:13" ht="18" customHeight="1" thickBot="1" x14ac:dyDescent="0.35">
      <c r="B28" s="57" t="s">
        <v>10</v>
      </c>
      <c r="C28" s="106" t="s">
        <v>61</v>
      </c>
      <c r="D28" s="396" t="s">
        <v>45</v>
      </c>
      <c r="E28" s="129">
        <v>16</v>
      </c>
      <c r="F28" s="430"/>
      <c r="G28" s="430"/>
      <c r="H28" s="430"/>
      <c r="I28" s="434"/>
      <c r="J28" s="433"/>
      <c r="K28" s="430"/>
      <c r="L28" s="430"/>
      <c r="M28" s="434"/>
    </row>
    <row r="29" spans="2:13" ht="18" customHeight="1" thickBot="1" x14ac:dyDescent="0.35">
      <c r="B29" s="57" t="s">
        <v>10</v>
      </c>
      <c r="C29" s="119" t="s">
        <v>62</v>
      </c>
      <c r="D29" s="399" t="s">
        <v>57</v>
      </c>
      <c r="E29" s="139">
        <v>20</v>
      </c>
      <c r="F29" s="466"/>
      <c r="G29" s="466"/>
      <c r="H29" s="466"/>
      <c r="I29" s="467"/>
      <c r="J29" s="468"/>
      <c r="K29" s="466"/>
      <c r="L29" s="466"/>
      <c r="M29" s="467"/>
    </row>
    <row r="30" spans="2:13" ht="18" customHeight="1" thickBot="1" x14ac:dyDescent="0.35">
      <c r="B30" s="17" t="s">
        <v>10</v>
      </c>
      <c r="C30" s="108" t="s">
        <v>63</v>
      </c>
      <c r="D30" s="397" t="s">
        <v>64</v>
      </c>
      <c r="E30" s="130">
        <v>20</v>
      </c>
      <c r="F30" s="426"/>
      <c r="G30" s="426"/>
      <c r="H30" s="462"/>
      <c r="I30" s="427"/>
      <c r="J30" s="438"/>
      <c r="K30" s="436"/>
      <c r="L30" s="461"/>
      <c r="M30" s="437"/>
    </row>
    <row r="31" spans="2:13" ht="18" customHeight="1" thickTop="1" thickBot="1" x14ac:dyDescent="0.35">
      <c r="B31" s="8" t="s">
        <v>35</v>
      </c>
      <c r="C31" s="20"/>
      <c r="D31" s="403" t="s">
        <v>65</v>
      </c>
      <c r="E31" s="130"/>
      <c r="F31" s="451"/>
      <c r="G31" s="451"/>
      <c r="H31" s="469"/>
      <c r="I31" s="452"/>
      <c r="J31" s="450"/>
      <c r="K31" s="451"/>
      <c r="L31" s="469"/>
      <c r="M31" s="452"/>
    </row>
    <row r="32" spans="2:13" ht="18" hidden="1" customHeight="1" thickTop="1" thickBot="1" x14ac:dyDescent="0.35">
      <c r="B32" s="8" t="s">
        <v>36</v>
      </c>
      <c r="C32" s="21"/>
      <c r="D32" s="407" t="s">
        <v>45</v>
      </c>
      <c r="E32" s="135">
        <v>8</v>
      </c>
      <c r="F32" s="451"/>
      <c r="G32" s="451"/>
      <c r="H32" s="451"/>
      <c r="I32" s="452"/>
      <c r="J32" s="450"/>
      <c r="K32" s="451"/>
      <c r="L32" s="451"/>
      <c r="M32" s="452"/>
    </row>
    <row r="33" spans="2:13" ht="18" customHeight="1" thickTop="1" thickBot="1" x14ac:dyDescent="0.35">
      <c r="B33" s="8" t="s">
        <v>11</v>
      </c>
      <c r="C33" s="21"/>
      <c r="D33" s="401" t="s">
        <v>51</v>
      </c>
      <c r="E33" s="135">
        <v>1.7</v>
      </c>
      <c r="F33" s="451">
        <v>40</v>
      </c>
      <c r="G33" s="451"/>
      <c r="H33" s="451"/>
      <c r="I33" s="452"/>
      <c r="J33" s="450"/>
      <c r="K33" s="451"/>
      <c r="L33" s="451"/>
      <c r="M33" s="452"/>
    </row>
    <row r="34" spans="2:13" ht="18" customHeight="1" thickTop="1" x14ac:dyDescent="0.3">
      <c r="B34" s="1777" t="s">
        <v>66</v>
      </c>
      <c r="C34" s="1779" t="s">
        <v>67</v>
      </c>
      <c r="D34" s="400" t="s">
        <v>68</v>
      </c>
      <c r="E34" s="133">
        <v>7</v>
      </c>
      <c r="F34" s="442"/>
      <c r="G34" s="442"/>
      <c r="H34" s="442"/>
      <c r="I34" s="443"/>
      <c r="J34" s="441"/>
      <c r="K34" s="442"/>
      <c r="L34" s="442"/>
      <c r="M34" s="443"/>
    </row>
    <row r="35" spans="2:13" ht="18" customHeight="1" thickBot="1" x14ac:dyDescent="0.35">
      <c r="B35" s="1778"/>
      <c r="C35" s="1780"/>
      <c r="D35" s="408" t="s">
        <v>57</v>
      </c>
      <c r="E35" s="140">
        <v>12</v>
      </c>
      <c r="F35" s="470">
        <v>40</v>
      </c>
      <c r="G35" s="470"/>
      <c r="H35" s="470"/>
      <c r="I35" s="471"/>
      <c r="J35" s="472"/>
      <c r="K35" s="470"/>
      <c r="L35" s="470"/>
      <c r="M35" s="471"/>
    </row>
    <row r="36" spans="2:13" ht="18" customHeight="1" x14ac:dyDescent="0.3">
      <c r="B36" s="1778"/>
      <c r="C36" s="118"/>
      <c r="D36" s="406" t="s">
        <v>69</v>
      </c>
      <c r="E36" s="138">
        <v>20</v>
      </c>
      <c r="F36" s="463">
        <v>40</v>
      </c>
      <c r="G36" s="463"/>
      <c r="H36" s="463"/>
      <c r="I36" s="464"/>
      <c r="J36" s="465"/>
      <c r="K36" s="463"/>
      <c r="L36" s="463"/>
      <c r="M36" s="464"/>
    </row>
    <row r="37" spans="2:13" ht="18" customHeight="1" x14ac:dyDescent="0.3">
      <c r="B37" s="1778"/>
      <c r="C37" s="120" t="s">
        <v>70</v>
      </c>
      <c r="D37" s="408" t="s">
        <v>71</v>
      </c>
      <c r="E37" s="137">
        <v>18</v>
      </c>
      <c r="F37" s="455"/>
      <c r="G37" s="455"/>
      <c r="H37" s="456"/>
      <c r="I37" s="457"/>
      <c r="J37" s="458"/>
      <c r="K37" s="455"/>
      <c r="L37" s="456"/>
      <c r="M37" s="457"/>
    </row>
    <row r="38" spans="2:13" ht="18" customHeight="1" thickBot="1" x14ac:dyDescent="0.35">
      <c r="B38" s="1778"/>
      <c r="C38" s="120"/>
      <c r="D38" s="402" t="s">
        <v>72</v>
      </c>
      <c r="E38" s="140">
        <v>12</v>
      </c>
      <c r="F38" s="470"/>
      <c r="G38" s="470"/>
      <c r="H38" s="473"/>
      <c r="I38" s="471"/>
      <c r="J38" s="472"/>
      <c r="K38" s="470"/>
      <c r="L38" s="473"/>
      <c r="M38" s="471"/>
    </row>
    <row r="39" spans="2:13" ht="18" customHeight="1" thickBot="1" x14ac:dyDescent="0.35">
      <c r="B39" s="1778"/>
      <c r="C39" s="117" t="s">
        <v>50</v>
      </c>
      <c r="D39" s="396" t="s">
        <v>38</v>
      </c>
      <c r="E39" s="129"/>
      <c r="F39" s="430"/>
      <c r="G39" s="430"/>
      <c r="H39" s="431"/>
      <c r="I39" s="434"/>
      <c r="J39" s="433"/>
      <c r="K39" s="430"/>
      <c r="L39" s="431"/>
      <c r="M39" s="434"/>
    </row>
    <row r="40" spans="2:13" ht="18" customHeight="1" thickBot="1" x14ac:dyDescent="0.35">
      <c r="B40" s="1778"/>
      <c r="C40" s="106" t="s">
        <v>73</v>
      </c>
      <c r="D40" s="396" t="s">
        <v>72</v>
      </c>
      <c r="E40" s="129"/>
      <c r="F40" s="430"/>
      <c r="G40" s="430"/>
      <c r="H40" s="431"/>
      <c r="I40" s="434"/>
      <c r="J40" s="433"/>
      <c r="K40" s="430"/>
      <c r="L40" s="431"/>
      <c r="M40" s="434"/>
    </row>
    <row r="41" spans="2:13" ht="18" customHeight="1" x14ac:dyDescent="0.3">
      <c r="B41" s="1778"/>
      <c r="C41" s="1781" t="s">
        <v>74</v>
      </c>
      <c r="D41" s="400" t="s">
        <v>68</v>
      </c>
      <c r="E41" s="133">
        <v>6</v>
      </c>
      <c r="F41" s="442"/>
      <c r="G41" s="442"/>
      <c r="H41" s="442"/>
      <c r="I41" s="443"/>
      <c r="J41" s="441"/>
      <c r="K41" s="442"/>
      <c r="L41" s="442"/>
      <c r="M41" s="443"/>
    </row>
    <row r="42" spans="2:13" ht="18" customHeight="1" thickBot="1" x14ac:dyDescent="0.35">
      <c r="B42" s="1778"/>
      <c r="C42" s="1782"/>
      <c r="D42" s="409" t="s">
        <v>57</v>
      </c>
      <c r="E42" s="134">
        <v>10</v>
      </c>
      <c r="F42" s="447">
        <v>16</v>
      </c>
      <c r="G42" s="447"/>
      <c r="H42" s="474"/>
      <c r="I42" s="448"/>
      <c r="J42" s="449"/>
      <c r="K42" s="447"/>
      <c r="L42" s="474"/>
      <c r="M42" s="448"/>
    </row>
    <row r="43" spans="2:13" ht="18" customHeight="1" thickTop="1" thickBot="1" x14ac:dyDescent="0.35">
      <c r="B43" s="22" t="s">
        <v>13</v>
      </c>
      <c r="C43" s="122"/>
      <c r="D43" s="404" t="s">
        <v>75</v>
      </c>
      <c r="E43" s="128">
        <v>8</v>
      </c>
      <c r="F43" s="451">
        <v>18</v>
      </c>
      <c r="G43" s="451"/>
      <c r="H43" s="451"/>
      <c r="I43" s="452"/>
      <c r="J43" s="460"/>
      <c r="K43" s="453"/>
      <c r="L43" s="453"/>
      <c r="M43" s="429"/>
    </row>
    <row r="44" spans="2:13" ht="18" customHeight="1" thickTop="1" thickBot="1" x14ac:dyDescent="0.35">
      <c r="B44" s="8" t="s">
        <v>76</v>
      </c>
      <c r="C44" s="123"/>
      <c r="D44" s="401"/>
      <c r="E44" s="135"/>
      <c r="F44" s="451"/>
      <c r="G44" s="451"/>
      <c r="H44" s="451"/>
      <c r="I44" s="452"/>
      <c r="J44" s="450"/>
      <c r="K44" s="451"/>
      <c r="L44" s="451"/>
      <c r="M44" s="452"/>
    </row>
    <row r="45" spans="2:13" ht="18" customHeight="1" thickTop="1" thickBot="1" x14ac:dyDescent="0.35">
      <c r="B45" s="60" t="s">
        <v>170</v>
      </c>
      <c r="C45" s="59" t="s">
        <v>77</v>
      </c>
      <c r="D45" s="410"/>
      <c r="E45" s="141"/>
      <c r="F45" s="475"/>
      <c r="G45" s="475"/>
      <c r="H45" s="475"/>
      <c r="I45" s="476"/>
      <c r="J45" s="477"/>
      <c r="K45" s="475"/>
      <c r="L45" s="475"/>
      <c r="M45" s="476"/>
    </row>
    <row r="46" spans="2:13" ht="18" customHeight="1" thickBot="1" x14ac:dyDescent="0.35">
      <c r="B46" s="45" t="s">
        <v>170</v>
      </c>
      <c r="C46" s="121" t="s">
        <v>78</v>
      </c>
      <c r="D46" s="397"/>
      <c r="E46" s="130"/>
      <c r="F46" s="436"/>
      <c r="G46" s="436"/>
      <c r="H46" s="461"/>
      <c r="I46" s="437"/>
      <c r="J46" s="438"/>
      <c r="K46" s="436"/>
      <c r="L46" s="461"/>
      <c r="M46" s="437"/>
    </row>
    <row r="47" spans="2:13" ht="18" customHeight="1" thickTop="1" thickBot="1" x14ac:dyDescent="0.35">
      <c r="B47" s="8" t="s">
        <v>14</v>
      </c>
      <c r="C47" s="123" t="s">
        <v>15</v>
      </c>
      <c r="D47" s="401" t="s">
        <v>65</v>
      </c>
      <c r="E47" s="135"/>
      <c r="F47" s="451"/>
      <c r="G47" s="451"/>
      <c r="H47" s="451"/>
      <c r="I47" s="452"/>
      <c r="J47" s="450"/>
      <c r="K47" s="451"/>
      <c r="L47" s="451"/>
      <c r="M47" s="452"/>
    </row>
    <row r="48" spans="2:13" ht="18" customHeight="1" thickTop="1" thickBot="1" x14ac:dyDescent="0.35">
      <c r="B48" s="26" t="s">
        <v>79</v>
      </c>
      <c r="C48" s="108"/>
      <c r="D48" s="397"/>
      <c r="E48" s="130"/>
      <c r="F48" s="436"/>
      <c r="G48" s="436"/>
      <c r="H48" s="436"/>
      <c r="I48" s="437"/>
      <c r="J48" s="438"/>
      <c r="K48" s="436"/>
      <c r="L48" s="436"/>
      <c r="M48" s="437"/>
    </row>
    <row r="49" spans="2:13" ht="18" customHeight="1" thickTop="1" thickBot="1" x14ac:dyDescent="0.35">
      <c r="B49" s="61" t="s">
        <v>16</v>
      </c>
      <c r="C49" s="124" t="s">
        <v>80</v>
      </c>
      <c r="D49" s="410"/>
      <c r="E49" s="141"/>
      <c r="F49" s="475">
        <v>18</v>
      </c>
      <c r="G49" s="475"/>
      <c r="H49" s="478"/>
      <c r="I49" s="476"/>
      <c r="J49" s="477"/>
      <c r="K49" s="475"/>
      <c r="L49" s="478"/>
      <c r="M49" s="476"/>
    </row>
    <row r="50" spans="2:13" ht="18" customHeight="1" thickBot="1" x14ac:dyDescent="0.35">
      <c r="B50" s="66" t="s">
        <v>16</v>
      </c>
      <c r="C50" s="108" t="s">
        <v>81</v>
      </c>
      <c r="D50" s="397"/>
      <c r="E50" s="130"/>
      <c r="F50" s="436"/>
      <c r="G50" s="436"/>
      <c r="H50" s="436"/>
      <c r="I50" s="437"/>
      <c r="J50" s="438"/>
      <c r="K50" s="436"/>
      <c r="L50" s="436"/>
      <c r="M50" s="437"/>
    </row>
    <row r="51" spans="2:13" ht="18" customHeight="1" thickTop="1" x14ac:dyDescent="0.3">
      <c r="B51" s="63" t="s">
        <v>177</v>
      </c>
      <c r="C51" s="64"/>
      <c r="D51" s="411" t="s">
        <v>178</v>
      </c>
      <c r="E51" s="125"/>
      <c r="F51" s="439"/>
      <c r="G51" s="439"/>
      <c r="H51" s="439"/>
      <c r="I51" s="440"/>
      <c r="J51" s="479"/>
      <c r="K51" s="439"/>
      <c r="L51" s="439"/>
      <c r="M51" s="440"/>
    </row>
    <row r="52" spans="2:13" ht="18" customHeight="1" thickBot="1" x14ac:dyDescent="0.35">
      <c r="B52" s="62" t="s">
        <v>177</v>
      </c>
      <c r="C52" s="65"/>
      <c r="D52" s="412" t="s">
        <v>179</v>
      </c>
      <c r="E52" s="126"/>
      <c r="F52" s="436"/>
      <c r="G52" s="436"/>
      <c r="H52" s="436"/>
      <c r="I52" s="437"/>
      <c r="J52" s="438"/>
      <c r="K52" s="436"/>
      <c r="L52" s="436"/>
      <c r="M52" s="437"/>
    </row>
    <row r="53" spans="2:13" ht="18" customHeight="1" thickTop="1" x14ac:dyDescent="0.3">
      <c r="B53" s="40" t="s">
        <v>18</v>
      </c>
      <c r="C53" s="10" t="s">
        <v>82</v>
      </c>
      <c r="D53" s="30" t="s">
        <v>0</v>
      </c>
      <c r="E53" s="133">
        <v>1</v>
      </c>
      <c r="F53" s="442"/>
      <c r="G53" s="442"/>
      <c r="H53" s="442"/>
      <c r="I53" s="443"/>
      <c r="J53" s="442"/>
      <c r="K53" s="442"/>
      <c r="L53" s="442"/>
      <c r="M53" s="443"/>
    </row>
    <row r="54" spans="2:13" ht="18" customHeight="1" thickBot="1" x14ac:dyDescent="0.35">
      <c r="B54" s="67" t="s">
        <v>18</v>
      </c>
      <c r="C54" s="68" t="s">
        <v>82</v>
      </c>
      <c r="D54" s="409" t="s">
        <v>68</v>
      </c>
      <c r="E54" s="149"/>
      <c r="F54" s="480"/>
      <c r="G54" s="447"/>
      <c r="H54" s="474"/>
      <c r="I54" s="448"/>
      <c r="J54" s="449"/>
      <c r="K54" s="447"/>
      <c r="L54" s="447"/>
      <c r="M54" s="448"/>
    </row>
    <row r="55" spans="2:13" ht="9" hidden="1" customHeight="1" thickBot="1" x14ac:dyDescent="0.35">
      <c r="B55" s="197"/>
      <c r="C55" s="197"/>
      <c r="D55" s="198"/>
      <c r="E55" s="198"/>
      <c r="F55" s="482"/>
      <c r="G55" s="482"/>
      <c r="H55" s="482"/>
      <c r="I55" s="482"/>
      <c r="J55" s="482"/>
      <c r="K55" s="482"/>
      <c r="L55" s="482"/>
      <c r="M55" s="482"/>
    </row>
    <row r="56" spans="2:13" ht="18" customHeight="1" thickTop="1" x14ac:dyDescent="0.3">
      <c r="B56" s="51" t="s">
        <v>20</v>
      </c>
      <c r="C56" s="52" t="s">
        <v>83</v>
      </c>
      <c r="D56" s="398" t="s">
        <v>84</v>
      </c>
      <c r="E56" s="146">
        <v>2.5</v>
      </c>
      <c r="F56" s="483"/>
      <c r="G56" s="439"/>
      <c r="H56" s="439"/>
      <c r="I56" s="440"/>
      <c r="J56" s="439"/>
      <c r="K56" s="439"/>
      <c r="L56" s="439"/>
      <c r="M56" s="440"/>
    </row>
    <row r="57" spans="2:13" ht="18" customHeight="1" thickBot="1" x14ac:dyDescent="0.35">
      <c r="B57" s="55" t="s">
        <v>20</v>
      </c>
      <c r="C57" s="71" t="s">
        <v>83</v>
      </c>
      <c r="D57" s="402" t="s">
        <v>68</v>
      </c>
      <c r="E57" s="147">
        <v>10</v>
      </c>
      <c r="F57" s="484">
        <v>23</v>
      </c>
      <c r="G57" s="444"/>
      <c r="H57" s="444"/>
      <c r="I57" s="445"/>
      <c r="J57" s="446"/>
      <c r="K57" s="444"/>
      <c r="L57" s="444"/>
      <c r="M57" s="445"/>
    </row>
    <row r="58" spans="2:13" ht="18" customHeight="1" x14ac:dyDescent="0.3">
      <c r="B58" s="72" t="s">
        <v>20</v>
      </c>
      <c r="C58" s="73" t="s">
        <v>85</v>
      </c>
      <c r="D58" s="400" t="s">
        <v>51</v>
      </c>
      <c r="E58" s="148">
        <v>2.5</v>
      </c>
      <c r="F58" s="485"/>
      <c r="G58" s="442"/>
      <c r="H58" s="486"/>
      <c r="I58" s="443"/>
      <c r="J58" s="442"/>
      <c r="K58" s="442"/>
      <c r="L58" s="486"/>
      <c r="M58" s="443"/>
    </row>
    <row r="59" spans="2:13" ht="18" customHeight="1" thickBot="1" x14ac:dyDescent="0.35">
      <c r="B59" s="45" t="s">
        <v>20</v>
      </c>
      <c r="C59" s="69" t="s">
        <v>85</v>
      </c>
      <c r="D59" s="409" t="s">
        <v>68</v>
      </c>
      <c r="E59" s="149">
        <v>10</v>
      </c>
      <c r="F59" s="480"/>
      <c r="G59" s="447"/>
      <c r="H59" s="474"/>
      <c r="I59" s="448"/>
      <c r="J59" s="449"/>
      <c r="K59" s="447"/>
      <c r="L59" s="474"/>
      <c r="M59" s="448"/>
    </row>
    <row r="60" spans="2:13" ht="18" customHeight="1" thickTop="1" x14ac:dyDescent="0.3">
      <c r="B60" s="89" t="s">
        <v>87</v>
      </c>
      <c r="C60" s="74" t="s">
        <v>88</v>
      </c>
      <c r="D60" s="395" t="s">
        <v>89</v>
      </c>
      <c r="E60" s="30">
        <v>5</v>
      </c>
      <c r="F60" s="487"/>
      <c r="G60" s="426"/>
      <c r="H60" s="426"/>
      <c r="I60" s="427"/>
      <c r="J60" s="426"/>
      <c r="K60" s="426"/>
      <c r="L60" s="426"/>
      <c r="M60" s="427"/>
    </row>
    <row r="61" spans="2:13" ht="18" customHeight="1" x14ac:dyDescent="0.3">
      <c r="B61" s="75" t="s">
        <v>87</v>
      </c>
      <c r="C61" s="76" t="s">
        <v>88</v>
      </c>
      <c r="D61" s="403" t="s">
        <v>86</v>
      </c>
      <c r="E61" s="90">
        <v>3</v>
      </c>
      <c r="F61" s="488"/>
      <c r="G61" s="455"/>
      <c r="H61" s="455"/>
      <c r="I61" s="457"/>
      <c r="J61" s="458"/>
      <c r="K61" s="455"/>
      <c r="L61" s="455"/>
      <c r="M61" s="457"/>
    </row>
    <row r="62" spans="2:13" ht="18" customHeight="1" x14ac:dyDescent="0.3">
      <c r="B62" s="75" t="s">
        <v>87</v>
      </c>
      <c r="C62" s="76" t="s">
        <v>88</v>
      </c>
      <c r="D62" s="403" t="s">
        <v>51</v>
      </c>
      <c r="E62" s="90">
        <v>2</v>
      </c>
      <c r="F62" s="488"/>
      <c r="G62" s="455"/>
      <c r="H62" s="455"/>
      <c r="I62" s="457"/>
      <c r="J62" s="455"/>
      <c r="K62" s="455"/>
      <c r="L62" s="455"/>
      <c r="M62" s="457"/>
    </row>
    <row r="63" spans="2:13" ht="18" customHeight="1" thickBot="1" x14ac:dyDescent="0.35">
      <c r="B63" s="28" t="s">
        <v>87</v>
      </c>
      <c r="C63" s="27" t="s">
        <v>88</v>
      </c>
      <c r="D63" s="395" t="s">
        <v>51</v>
      </c>
      <c r="E63" s="30">
        <v>1</v>
      </c>
      <c r="F63" s="485"/>
      <c r="G63" s="442"/>
      <c r="H63" s="442"/>
      <c r="I63" s="443"/>
      <c r="J63" s="455"/>
      <c r="K63" s="455"/>
      <c r="L63" s="455"/>
      <c r="M63" s="457"/>
    </row>
    <row r="64" spans="2:13" ht="18" customHeight="1" thickTop="1" thickBot="1" x14ac:dyDescent="0.35">
      <c r="B64" s="8" t="s">
        <v>19</v>
      </c>
      <c r="C64" s="24" t="s">
        <v>90</v>
      </c>
      <c r="D64" s="413"/>
      <c r="E64" s="150"/>
      <c r="F64" s="489"/>
      <c r="G64" s="451"/>
      <c r="H64" s="469"/>
      <c r="I64" s="452"/>
      <c r="J64" s="451"/>
      <c r="K64" s="451"/>
      <c r="L64" s="469"/>
      <c r="M64" s="452"/>
    </row>
    <row r="65" spans="2:13" ht="18" customHeight="1" thickTop="1" thickBot="1" x14ac:dyDescent="0.35">
      <c r="B65" s="58" t="s">
        <v>21</v>
      </c>
      <c r="C65" s="5" t="s">
        <v>50</v>
      </c>
      <c r="D65" s="395" t="s">
        <v>51</v>
      </c>
      <c r="E65" s="30">
        <v>10</v>
      </c>
      <c r="F65" s="487">
        <v>110</v>
      </c>
      <c r="G65" s="426"/>
      <c r="H65" s="426"/>
      <c r="I65" s="427"/>
      <c r="J65" s="426"/>
      <c r="K65" s="426"/>
      <c r="L65" s="426"/>
      <c r="M65" s="427"/>
    </row>
    <row r="66" spans="2:13" ht="18" customHeight="1" thickBot="1" x14ac:dyDescent="0.35">
      <c r="B66" s="77" t="s">
        <v>21</v>
      </c>
      <c r="C66" s="78" t="s">
        <v>52</v>
      </c>
      <c r="D66" s="414" t="s">
        <v>51</v>
      </c>
      <c r="E66" s="151">
        <v>12</v>
      </c>
      <c r="F66" s="490">
        <v>90</v>
      </c>
      <c r="G66" s="491"/>
      <c r="H66" s="491"/>
      <c r="I66" s="492"/>
      <c r="J66" s="493"/>
      <c r="K66" s="491"/>
      <c r="L66" s="491"/>
      <c r="M66" s="492"/>
    </row>
    <row r="67" spans="2:13" ht="18" customHeight="1" thickTop="1" thickBot="1" x14ac:dyDescent="0.35">
      <c r="B67" s="17" t="s">
        <v>22</v>
      </c>
      <c r="C67" s="5" t="s">
        <v>91</v>
      </c>
      <c r="D67" s="395" t="s">
        <v>92</v>
      </c>
      <c r="E67" s="30">
        <v>25</v>
      </c>
      <c r="F67" s="487">
        <v>40</v>
      </c>
      <c r="G67" s="426"/>
      <c r="H67" s="426"/>
      <c r="I67" s="427"/>
      <c r="J67" s="426"/>
      <c r="K67" s="426"/>
      <c r="L67" s="426"/>
      <c r="M67" s="427"/>
    </row>
    <row r="68" spans="2:13" ht="18" hidden="1" customHeight="1" x14ac:dyDescent="0.3">
      <c r="B68" s="84" t="s">
        <v>22</v>
      </c>
      <c r="C68" s="528" t="s">
        <v>93</v>
      </c>
      <c r="D68" s="406" t="s">
        <v>92</v>
      </c>
      <c r="E68" s="155">
        <v>25</v>
      </c>
      <c r="F68" s="501"/>
      <c r="G68" s="463"/>
      <c r="H68" s="502"/>
      <c r="I68" s="464"/>
      <c r="J68" s="465"/>
      <c r="K68" s="463"/>
      <c r="L68" s="502"/>
      <c r="M68" s="464"/>
    </row>
    <row r="69" spans="2:13" ht="18" customHeight="1" thickBot="1" x14ac:dyDescent="0.35">
      <c r="B69" s="79" t="s">
        <v>22</v>
      </c>
      <c r="C69" s="80" t="s">
        <v>94</v>
      </c>
      <c r="D69" s="396" t="s">
        <v>92</v>
      </c>
      <c r="E69" s="152">
        <v>25</v>
      </c>
      <c r="F69" s="494">
        <v>40</v>
      </c>
      <c r="G69" s="495"/>
      <c r="H69" s="496"/>
      <c r="I69" s="497"/>
      <c r="J69" s="498"/>
      <c r="K69" s="495"/>
      <c r="L69" s="496"/>
      <c r="M69" s="497"/>
    </row>
    <row r="70" spans="2:13" ht="18" hidden="1" customHeight="1" thickBot="1" x14ac:dyDescent="0.35">
      <c r="B70" s="82" t="s">
        <v>22</v>
      </c>
      <c r="C70" s="9" t="s">
        <v>96</v>
      </c>
      <c r="D70" s="402" t="s">
        <v>92</v>
      </c>
      <c r="E70" s="147">
        <v>25</v>
      </c>
      <c r="F70" s="484"/>
      <c r="G70" s="444"/>
      <c r="H70" s="454"/>
      <c r="I70" s="445"/>
      <c r="J70" s="446"/>
      <c r="K70" s="444"/>
      <c r="L70" s="454"/>
      <c r="M70" s="445"/>
    </row>
    <row r="71" spans="2:13" ht="18" customHeight="1" thickBot="1" x14ac:dyDescent="0.35">
      <c r="B71" s="83" t="s">
        <v>22</v>
      </c>
      <c r="C71" s="7" t="s">
        <v>97</v>
      </c>
      <c r="D71" s="396" t="s">
        <v>92</v>
      </c>
      <c r="E71" s="153">
        <v>25</v>
      </c>
      <c r="F71" s="499"/>
      <c r="G71" s="430"/>
      <c r="H71" s="430"/>
      <c r="I71" s="434"/>
      <c r="J71" s="426"/>
      <c r="K71" s="426"/>
      <c r="L71" s="426"/>
      <c r="M71" s="427"/>
    </row>
    <row r="72" spans="2:13" ht="18" customHeight="1" thickBot="1" x14ac:dyDescent="0.35">
      <c r="B72" s="83" t="s">
        <v>22</v>
      </c>
      <c r="C72" s="7" t="s">
        <v>98</v>
      </c>
      <c r="D72" s="396" t="s">
        <v>92</v>
      </c>
      <c r="E72" s="153">
        <v>25</v>
      </c>
      <c r="F72" s="499"/>
      <c r="G72" s="430"/>
      <c r="H72" s="431"/>
      <c r="I72" s="434"/>
      <c r="J72" s="433"/>
      <c r="K72" s="430"/>
      <c r="L72" s="431"/>
      <c r="M72" s="434"/>
    </row>
    <row r="73" spans="2:13" ht="18" customHeight="1" x14ac:dyDescent="0.3">
      <c r="B73" s="79" t="s">
        <v>22</v>
      </c>
      <c r="C73" s="54" t="s">
        <v>171</v>
      </c>
      <c r="D73" s="400" t="s">
        <v>157</v>
      </c>
      <c r="E73" s="148">
        <v>10.3</v>
      </c>
      <c r="F73" s="485">
        <v>30</v>
      </c>
      <c r="G73" s="442"/>
      <c r="H73" s="442"/>
      <c r="I73" s="443"/>
      <c r="J73" s="442"/>
      <c r="K73" s="442"/>
      <c r="L73" s="442"/>
      <c r="M73" s="443"/>
    </row>
    <row r="74" spans="2:13" ht="18" customHeight="1" thickBot="1" x14ac:dyDescent="0.35">
      <c r="B74" s="17" t="s">
        <v>22</v>
      </c>
      <c r="C74" s="27" t="s">
        <v>171</v>
      </c>
      <c r="D74" s="408" t="s">
        <v>38</v>
      </c>
      <c r="E74" s="154">
        <v>25</v>
      </c>
      <c r="F74" s="500"/>
      <c r="G74" s="470"/>
      <c r="H74" s="470"/>
      <c r="I74" s="471"/>
      <c r="J74" s="470"/>
      <c r="K74" s="470"/>
      <c r="L74" s="470"/>
      <c r="M74" s="471"/>
    </row>
    <row r="75" spans="2:13" ht="18" customHeight="1" x14ac:dyDescent="0.3">
      <c r="B75" s="84" t="s">
        <v>22</v>
      </c>
      <c r="C75" s="85" t="s">
        <v>100</v>
      </c>
      <c r="D75" s="406" t="s">
        <v>38</v>
      </c>
      <c r="E75" s="155">
        <v>25</v>
      </c>
      <c r="F75" s="501"/>
      <c r="G75" s="463"/>
      <c r="H75" s="502"/>
      <c r="I75" s="464"/>
      <c r="J75" s="465"/>
      <c r="K75" s="463"/>
      <c r="L75" s="502"/>
      <c r="M75" s="464"/>
    </row>
    <row r="76" spans="2:13" ht="18" customHeight="1" thickBot="1" x14ac:dyDescent="0.35">
      <c r="B76" s="82" t="s">
        <v>22</v>
      </c>
      <c r="C76" s="86" t="s">
        <v>101</v>
      </c>
      <c r="D76" s="402" t="s">
        <v>71</v>
      </c>
      <c r="E76" s="147">
        <v>25</v>
      </c>
      <c r="F76" s="484">
        <v>105</v>
      </c>
      <c r="G76" s="444"/>
      <c r="H76" s="454"/>
      <c r="I76" s="445"/>
      <c r="J76" s="446"/>
      <c r="K76" s="444"/>
      <c r="L76" s="454"/>
      <c r="M76" s="445"/>
    </row>
    <row r="77" spans="2:13" ht="18" customHeight="1" thickBot="1" x14ac:dyDescent="0.35">
      <c r="B77" s="17" t="s">
        <v>22</v>
      </c>
      <c r="C77" s="5" t="s">
        <v>102</v>
      </c>
      <c r="D77" s="395" t="s">
        <v>92</v>
      </c>
      <c r="E77" s="30">
        <v>25</v>
      </c>
      <c r="F77" s="487"/>
      <c r="G77" s="426"/>
      <c r="H77" s="426"/>
      <c r="I77" s="427"/>
      <c r="J77" s="426"/>
      <c r="K77" s="426"/>
      <c r="L77" s="426"/>
      <c r="M77" s="427"/>
    </row>
    <row r="78" spans="2:13" ht="18" customHeight="1" thickTop="1" thickBot="1" x14ac:dyDescent="0.35">
      <c r="B78" s="8" t="s">
        <v>23</v>
      </c>
      <c r="C78" s="24" t="s">
        <v>8</v>
      </c>
      <c r="D78" s="401" t="s">
        <v>103</v>
      </c>
      <c r="E78" s="156">
        <v>2</v>
      </c>
      <c r="F78" s="489"/>
      <c r="G78" s="451"/>
      <c r="H78" s="451"/>
      <c r="I78" s="452"/>
      <c r="J78" s="451"/>
      <c r="K78" s="451"/>
      <c r="L78" s="451"/>
      <c r="M78" s="452"/>
    </row>
    <row r="79" spans="2:13" ht="18" customHeight="1" thickTop="1" thickBot="1" x14ac:dyDescent="0.35">
      <c r="B79" s="22" t="s">
        <v>172</v>
      </c>
      <c r="C79" s="48" t="s">
        <v>104</v>
      </c>
      <c r="D79" s="404"/>
      <c r="E79" s="157">
        <v>12</v>
      </c>
      <c r="F79" s="503">
        <v>85</v>
      </c>
      <c r="G79" s="453"/>
      <c r="H79" s="453"/>
      <c r="I79" s="429"/>
      <c r="J79" s="477"/>
      <c r="K79" s="475"/>
      <c r="L79" s="475"/>
      <c r="M79" s="476"/>
    </row>
    <row r="80" spans="2:13" ht="18" customHeight="1" x14ac:dyDescent="0.3">
      <c r="B80" s="79" t="s">
        <v>173</v>
      </c>
      <c r="C80" s="87" t="s">
        <v>105</v>
      </c>
      <c r="D80" s="415" t="s">
        <v>157</v>
      </c>
      <c r="E80" s="152">
        <v>13</v>
      </c>
      <c r="F80" s="494">
        <v>15</v>
      </c>
      <c r="G80" s="495"/>
      <c r="H80" s="495"/>
      <c r="I80" s="497"/>
      <c r="J80" s="442"/>
      <c r="K80" s="442"/>
      <c r="L80" s="442"/>
      <c r="M80" s="443"/>
    </row>
    <row r="81" spans="2:13" ht="18" customHeight="1" thickBot="1" x14ac:dyDescent="0.35">
      <c r="B81" s="26" t="s">
        <v>173</v>
      </c>
      <c r="C81" s="27" t="s">
        <v>105</v>
      </c>
      <c r="D81" s="395" t="s">
        <v>95</v>
      </c>
      <c r="E81" s="30">
        <v>15</v>
      </c>
      <c r="F81" s="487">
        <v>22</v>
      </c>
      <c r="G81" s="426"/>
      <c r="H81" s="426"/>
      <c r="I81" s="427"/>
      <c r="J81" s="470"/>
      <c r="K81" s="470"/>
      <c r="L81" s="470"/>
      <c r="M81" s="471"/>
    </row>
    <row r="82" spans="2:13" ht="18" customHeight="1" thickTop="1" x14ac:dyDescent="0.3">
      <c r="B82" s="166" t="s">
        <v>174</v>
      </c>
      <c r="C82" s="31" t="s">
        <v>25</v>
      </c>
      <c r="D82" s="398">
        <v>100</v>
      </c>
      <c r="E82" s="146">
        <v>18</v>
      </c>
      <c r="F82" s="483">
        <v>130</v>
      </c>
      <c r="G82" s="439"/>
      <c r="H82" s="504"/>
      <c r="I82" s="440"/>
      <c r="J82" s="479"/>
      <c r="K82" s="439"/>
      <c r="L82" s="504"/>
      <c r="M82" s="440"/>
    </row>
    <row r="83" spans="2:13" ht="18" customHeight="1" x14ac:dyDescent="0.3">
      <c r="B83" s="167" t="s">
        <v>174</v>
      </c>
      <c r="C83" s="29" t="s">
        <v>25</v>
      </c>
      <c r="D83" s="11" t="s">
        <v>214</v>
      </c>
      <c r="E83" s="90">
        <v>18</v>
      </c>
      <c r="F83" s="488">
        <v>80</v>
      </c>
      <c r="G83" s="455"/>
      <c r="H83" s="456"/>
      <c r="I83" s="457"/>
      <c r="J83" s="470"/>
      <c r="K83" s="470"/>
      <c r="L83" s="473"/>
      <c r="M83" s="471"/>
    </row>
    <row r="84" spans="2:13" ht="18" customHeight="1" x14ac:dyDescent="0.3">
      <c r="B84" s="167" t="s">
        <v>174</v>
      </c>
      <c r="C84" s="29" t="s">
        <v>25</v>
      </c>
      <c r="D84" s="403"/>
      <c r="E84" s="90">
        <v>18</v>
      </c>
      <c r="F84" s="488"/>
      <c r="G84" s="455"/>
      <c r="H84" s="456"/>
      <c r="I84" s="457"/>
      <c r="J84" s="470"/>
      <c r="K84" s="470"/>
      <c r="L84" s="473"/>
      <c r="M84" s="471"/>
    </row>
    <row r="85" spans="2:13" ht="18" customHeight="1" thickBot="1" x14ac:dyDescent="0.35">
      <c r="B85" s="168" t="s">
        <v>174</v>
      </c>
      <c r="C85" s="9" t="s">
        <v>25</v>
      </c>
      <c r="D85" s="525" t="s">
        <v>208</v>
      </c>
      <c r="E85" s="147">
        <v>9</v>
      </c>
      <c r="F85" s="484"/>
      <c r="G85" s="444"/>
      <c r="H85" s="454"/>
      <c r="I85" s="445"/>
      <c r="J85" s="446"/>
      <c r="K85" s="444"/>
      <c r="L85" s="454"/>
      <c r="M85" s="445"/>
    </row>
    <row r="86" spans="2:13" ht="18" customHeight="1" x14ac:dyDescent="0.3">
      <c r="B86" s="171" t="s">
        <v>174</v>
      </c>
      <c r="C86" s="5" t="s">
        <v>107</v>
      </c>
      <c r="D86" s="395">
        <v>100</v>
      </c>
      <c r="E86" s="30">
        <v>18</v>
      </c>
      <c r="F86" s="487">
        <v>100</v>
      </c>
      <c r="G86" s="426"/>
      <c r="H86" s="462"/>
      <c r="I86" s="497"/>
      <c r="J86" s="442"/>
      <c r="K86" s="442"/>
      <c r="L86" s="486"/>
      <c r="M86" s="443"/>
    </row>
    <row r="87" spans="2:13" ht="18" customHeight="1" x14ac:dyDescent="0.3">
      <c r="B87" s="167" t="s">
        <v>174</v>
      </c>
      <c r="C87" s="29" t="s">
        <v>107</v>
      </c>
      <c r="D87" s="408" t="s">
        <v>108</v>
      </c>
      <c r="E87" s="154">
        <v>18</v>
      </c>
      <c r="F87" s="500">
        <v>65</v>
      </c>
      <c r="G87" s="470"/>
      <c r="H87" s="473"/>
      <c r="I87" s="471"/>
      <c r="J87" s="470"/>
      <c r="K87" s="470"/>
      <c r="L87" s="473"/>
      <c r="M87" s="471"/>
    </row>
    <row r="88" spans="2:13" ht="18" customHeight="1" x14ac:dyDescent="0.3">
      <c r="B88" s="167" t="s">
        <v>174</v>
      </c>
      <c r="C88" s="29" t="s">
        <v>107</v>
      </c>
      <c r="D88" s="408">
        <v>198</v>
      </c>
      <c r="E88" s="154"/>
      <c r="F88" s="500">
        <v>55</v>
      </c>
      <c r="G88" s="470">
        <v>50</v>
      </c>
      <c r="H88" s="473"/>
      <c r="I88" s="471"/>
      <c r="J88" s="470"/>
      <c r="K88" s="470"/>
      <c r="L88" s="473"/>
      <c r="M88" s="471"/>
    </row>
    <row r="89" spans="2:13" ht="18" customHeight="1" thickBot="1" x14ac:dyDescent="0.35">
      <c r="B89" s="169" t="s">
        <v>174</v>
      </c>
      <c r="C89" s="5" t="s">
        <v>107</v>
      </c>
      <c r="D89" s="416" t="s">
        <v>208</v>
      </c>
      <c r="E89" s="154">
        <v>9</v>
      </c>
      <c r="F89" s="500"/>
      <c r="G89" s="470"/>
      <c r="H89" s="473"/>
      <c r="I89" s="471"/>
      <c r="J89" s="470"/>
      <c r="K89" s="470"/>
      <c r="L89" s="473"/>
      <c r="M89" s="471"/>
    </row>
    <row r="90" spans="2:13" ht="18" customHeight="1" thickBot="1" x14ac:dyDescent="0.35">
      <c r="B90" s="170" t="s">
        <v>174</v>
      </c>
      <c r="C90" s="7" t="s">
        <v>109</v>
      </c>
      <c r="D90" s="396" t="s">
        <v>33</v>
      </c>
      <c r="E90" s="153">
        <v>18</v>
      </c>
      <c r="F90" s="499"/>
      <c r="G90" s="430"/>
      <c r="H90" s="431"/>
      <c r="I90" s="434"/>
      <c r="J90" s="430"/>
      <c r="K90" s="430"/>
      <c r="L90" s="431"/>
      <c r="M90" s="434"/>
    </row>
    <row r="91" spans="2:13" ht="18" customHeight="1" thickBot="1" x14ac:dyDescent="0.35">
      <c r="B91" s="170" t="s">
        <v>174</v>
      </c>
      <c r="C91" s="7" t="s">
        <v>110</v>
      </c>
      <c r="D91" s="396" t="s">
        <v>111</v>
      </c>
      <c r="E91" s="153">
        <v>18</v>
      </c>
      <c r="F91" s="499"/>
      <c r="G91" s="430"/>
      <c r="H91" s="431"/>
      <c r="I91" s="434"/>
      <c r="J91" s="430"/>
      <c r="K91" s="430"/>
      <c r="L91" s="431"/>
      <c r="M91" s="434"/>
    </row>
    <row r="92" spans="2:13" ht="18" customHeight="1" thickBot="1" x14ac:dyDescent="0.35">
      <c r="B92" s="170" t="s">
        <v>174</v>
      </c>
      <c r="C92" s="7" t="s">
        <v>112</v>
      </c>
      <c r="D92" s="396" t="s">
        <v>86</v>
      </c>
      <c r="E92" s="153">
        <v>18</v>
      </c>
      <c r="F92" s="499">
        <v>90</v>
      </c>
      <c r="G92" s="430"/>
      <c r="H92" s="431"/>
      <c r="I92" s="434"/>
      <c r="J92" s="430"/>
      <c r="K92" s="430"/>
      <c r="L92" s="431"/>
      <c r="M92" s="434"/>
    </row>
    <row r="93" spans="2:13" ht="18" customHeight="1" x14ac:dyDescent="0.3">
      <c r="B93" s="171" t="s">
        <v>174</v>
      </c>
      <c r="C93" s="70" t="s">
        <v>113</v>
      </c>
      <c r="D93" s="6" t="s">
        <v>216</v>
      </c>
      <c r="E93" s="30">
        <v>19</v>
      </c>
      <c r="F93" s="487">
        <v>150</v>
      </c>
      <c r="G93" s="426"/>
      <c r="H93" s="426"/>
      <c r="I93" s="427"/>
      <c r="J93" s="426"/>
      <c r="K93" s="426"/>
      <c r="L93" s="426"/>
      <c r="M93" s="427"/>
    </row>
    <row r="94" spans="2:13" ht="18" customHeight="1" thickBot="1" x14ac:dyDescent="0.35">
      <c r="B94" s="168" t="s">
        <v>174</v>
      </c>
      <c r="C94" s="88" t="s">
        <v>113</v>
      </c>
      <c r="D94" s="526" t="s">
        <v>208</v>
      </c>
      <c r="E94" s="147">
        <v>9</v>
      </c>
      <c r="F94" s="484">
        <v>70</v>
      </c>
      <c r="G94" s="444"/>
      <c r="H94" s="444"/>
      <c r="I94" s="445"/>
      <c r="J94" s="444"/>
      <c r="K94" s="444"/>
      <c r="L94" s="444"/>
      <c r="M94" s="445"/>
    </row>
    <row r="95" spans="2:13" ht="18" customHeight="1" x14ac:dyDescent="0.3">
      <c r="B95" s="171" t="s">
        <v>174</v>
      </c>
      <c r="C95" s="10" t="s">
        <v>114</v>
      </c>
      <c r="D95" s="395" t="s">
        <v>115</v>
      </c>
      <c r="E95" s="30">
        <v>20</v>
      </c>
      <c r="F95" s="487"/>
      <c r="G95" s="426"/>
      <c r="H95" s="426"/>
      <c r="I95" s="427"/>
      <c r="J95" s="426"/>
      <c r="K95" s="426"/>
      <c r="L95" s="426"/>
      <c r="M95" s="427"/>
    </row>
    <row r="96" spans="2:13" ht="17.25" customHeight="1" thickBot="1" x14ac:dyDescent="0.35">
      <c r="B96" s="168" t="s">
        <v>174</v>
      </c>
      <c r="C96" s="71" t="s">
        <v>114</v>
      </c>
      <c r="D96" s="526" t="s">
        <v>208</v>
      </c>
      <c r="E96" s="147">
        <v>10</v>
      </c>
      <c r="F96" s="484"/>
      <c r="G96" s="444"/>
      <c r="H96" s="454"/>
      <c r="I96" s="445"/>
      <c r="J96" s="444"/>
      <c r="K96" s="444"/>
      <c r="L96" s="454"/>
      <c r="M96" s="445"/>
    </row>
    <row r="97" spans="2:13" ht="18" customHeight="1" thickBot="1" x14ac:dyDescent="0.35">
      <c r="B97" s="77" t="s">
        <v>174</v>
      </c>
      <c r="C97" s="94" t="s">
        <v>117</v>
      </c>
      <c r="D97" s="527" t="s">
        <v>215</v>
      </c>
      <c r="E97" s="151"/>
      <c r="F97" s="490">
        <v>150</v>
      </c>
      <c r="G97" s="491"/>
      <c r="H97" s="491"/>
      <c r="I97" s="492"/>
      <c r="J97" s="491"/>
      <c r="K97" s="491"/>
      <c r="L97" s="491"/>
      <c r="M97" s="492"/>
    </row>
    <row r="98" spans="2:13" ht="15" hidden="1" customHeight="1" thickTop="1" x14ac:dyDescent="0.3">
      <c r="B98" s="199"/>
      <c r="C98" s="37"/>
      <c r="D98" s="38"/>
      <c r="E98" s="38"/>
      <c r="F98" s="481"/>
      <c r="G98" s="481"/>
      <c r="H98" s="481"/>
      <c r="I98" s="481"/>
      <c r="J98" s="481"/>
      <c r="K98" s="481"/>
      <c r="L98" s="481"/>
      <c r="M98" s="481"/>
    </row>
    <row r="99" spans="2:13" ht="15" hidden="1" customHeight="1" x14ac:dyDescent="0.3">
      <c r="B99" s="199"/>
      <c r="C99" s="37"/>
      <c r="D99" s="38"/>
      <c r="E99" s="38"/>
      <c r="F99" s="481"/>
      <c r="G99" s="481"/>
      <c r="H99" s="481"/>
      <c r="I99" s="481"/>
      <c r="J99" s="481"/>
      <c r="K99" s="481"/>
      <c r="L99" s="481"/>
      <c r="M99" s="481"/>
    </row>
    <row r="100" spans="2:13" ht="15" hidden="1" customHeight="1" thickBot="1" x14ac:dyDescent="0.35">
      <c r="B100" s="199"/>
      <c r="C100" s="37"/>
      <c r="D100" s="38"/>
      <c r="E100" s="38"/>
      <c r="F100" s="481"/>
      <c r="G100" s="481"/>
      <c r="H100" s="481"/>
      <c r="I100" s="481"/>
      <c r="J100" s="481"/>
      <c r="K100" s="481"/>
      <c r="L100" s="481"/>
      <c r="M100" s="481"/>
    </row>
    <row r="101" spans="2:13" ht="18" customHeight="1" thickTop="1" x14ac:dyDescent="0.3">
      <c r="B101" s="200" t="s">
        <v>128</v>
      </c>
      <c r="C101" s="48" t="s">
        <v>127</v>
      </c>
      <c r="D101" s="522" t="s">
        <v>130</v>
      </c>
      <c r="E101" s="128">
        <v>13</v>
      </c>
      <c r="F101" s="453">
        <v>28</v>
      </c>
      <c r="G101" s="453"/>
      <c r="H101" s="459"/>
      <c r="I101" s="429"/>
      <c r="J101" s="453"/>
      <c r="K101" s="453"/>
      <c r="L101" s="453"/>
      <c r="M101" s="429"/>
    </row>
    <row r="102" spans="2:13" ht="18" customHeight="1" thickBot="1" x14ac:dyDescent="0.35">
      <c r="B102" s="162" t="s">
        <v>128</v>
      </c>
      <c r="C102" s="71" t="s">
        <v>127</v>
      </c>
      <c r="D102" s="418" t="s">
        <v>131</v>
      </c>
      <c r="E102" s="132">
        <v>10</v>
      </c>
      <c r="F102" s="444"/>
      <c r="G102" s="444"/>
      <c r="H102" s="454"/>
      <c r="I102" s="445"/>
      <c r="J102" s="444"/>
      <c r="K102" s="444"/>
      <c r="L102" s="454"/>
      <c r="M102" s="445"/>
    </row>
    <row r="103" spans="2:13" ht="18" customHeight="1" x14ac:dyDescent="0.3">
      <c r="B103" s="72" t="s">
        <v>128</v>
      </c>
      <c r="C103" s="54" t="s">
        <v>129</v>
      </c>
      <c r="D103" s="417" t="s">
        <v>130</v>
      </c>
      <c r="E103" s="159">
        <v>10</v>
      </c>
      <c r="F103" s="495">
        <v>30</v>
      </c>
      <c r="G103" s="495"/>
      <c r="H103" s="496"/>
      <c r="I103" s="497"/>
      <c r="J103" s="442"/>
      <c r="K103" s="442"/>
      <c r="L103" s="442"/>
      <c r="M103" s="443"/>
    </row>
    <row r="104" spans="2:13" ht="18" customHeight="1" thickBot="1" x14ac:dyDescent="0.35">
      <c r="B104" s="34" t="s">
        <v>128</v>
      </c>
      <c r="C104" s="47" t="s">
        <v>129</v>
      </c>
      <c r="D104" s="418" t="s">
        <v>131</v>
      </c>
      <c r="E104" s="130">
        <v>8</v>
      </c>
      <c r="F104" s="480">
        <v>17</v>
      </c>
      <c r="G104" s="447"/>
      <c r="H104" s="447"/>
      <c r="I104" s="448"/>
      <c r="J104" s="447"/>
      <c r="K104" s="447"/>
      <c r="L104" s="447"/>
      <c r="M104" s="448"/>
    </row>
    <row r="105" spans="2:13" ht="21" thickTop="1" thickBot="1" x14ac:dyDescent="0.35">
      <c r="B105" s="95" t="s">
        <v>26</v>
      </c>
      <c r="C105" s="103" t="s">
        <v>125</v>
      </c>
      <c r="D105" s="419" t="s">
        <v>45</v>
      </c>
      <c r="E105" s="143">
        <v>10</v>
      </c>
      <c r="F105" s="506"/>
      <c r="G105" s="506"/>
      <c r="H105" s="507"/>
      <c r="I105" s="508"/>
      <c r="J105" s="509"/>
      <c r="K105" s="509"/>
      <c r="L105" s="507"/>
      <c r="M105" s="508"/>
    </row>
    <row r="106" spans="2:13" ht="20.25" thickBot="1" x14ac:dyDescent="0.35">
      <c r="B106" s="96" t="s">
        <v>26</v>
      </c>
      <c r="C106" s="104" t="s">
        <v>176</v>
      </c>
      <c r="D106" s="420" t="s">
        <v>45</v>
      </c>
      <c r="E106" s="144">
        <v>10</v>
      </c>
      <c r="F106" s="510"/>
      <c r="G106" s="510"/>
      <c r="H106" s="511"/>
      <c r="I106" s="512"/>
      <c r="J106" s="513"/>
      <c r="K106" s="513"/>
      <c r="L106" s="511"/>
      <c r="M106" s="512"/>
    </row>
    <row r="107" spans="2:13" ht="18" customHeight="1" x14ac:dyDescent="0.3">
      <c r="B107" s="17" t="s">
        <v>26</v>
      </c>
      <c r="C107" s="10" t="s">
        <v>121</v>
      </c>
      <c r="D107" s="400" t="s">
        <v>157</v>
      </c>
      <c r="E107" s="133">
        <v>15</v>
      </c>
      <c r="F107" s="442"/>
      <c r="G107" s="442"/>
      <c r="H107" s="486"/>
      <c r="I107" s="443"/>
      <c r="J107" s="442"/>
      <c r="K107" s="442"/>
      <c r="L107" s="486"/>
      <c r="M107" s="443"/>
    </row>
    <row r="108" spans="2:13" ht="18" customHeight="1" thickBot="1" x14ac:dyDescent="0.35">
      <c r="B108" s="82" t="s">
        <v>26</v>
      </c>
      <c r="C108" s="71" t="s">
        <v>121</v>
      </c>
      <c r="D108" s="395" t="s">
        <v>45</v>
      </c>
      <c r="E108" s="136">
        <v>9</v>
      </c>
      <c r="F108" s="426"/>
      <c r="G108" s="426"/>
      <c r="H108" s="426"/>
      <c r="I108" s="427"/>
      <c r="J108" s="426"/>
      <c r="K108" s="426"/>
      <c r="L108" s="426"/>
      <c r="M108" s="427"/>
    </row>
    <row r="109" spans="2:13" ht="18" customHeight="1" x14ac:dyDescent="0.3">
      <c r="B109" s="33" t="s">
        <v>26</v>
      </c>
      <c r="C109" s="97" t="s">
        <v>122</v>
      </c>
      <c r="D109" s="415" t="s">
        <v>157</v>
      </c>
      <c r="E109" s="159">
        <v>15</v>
      </c>
      <c r="F109" s="495"/>
      <c r="G109" s="495"/>
      <c r="H109" s="496"/>
      <c r="I109" s="497"/>
      <c r="J109" s="495"/>
      <c r="K109" s="495"/>
      <c r="L109" s="496"/>
      <c r="M109" s="497"/>
    </row>
    <row r="110" spans="2:13" ht="18" customHeight="1" thickBot="1" x14ac:dyDescent="0.35">
      <c r="B110" s="98" t="s">
        <v>26</v>
      </c>
      <c r="C110" s="71" t="s">
        <v>122</v>
      </c>
      <c r="D110" s="402" t="s">
        <v>45</v>
      </c>
      <c r="E110" s="132">
        <v>9</v>
      </c>
      <c r="F110" s="444"/>
      <c r="G110" s="444"/>
      <c r="H110" s="444"/>
      <c r="I110" s="445"/>
      <c r="J110" s="444"/>
      <c r="K110" s="444"/>
      <c r="L110" s="444"/>
      <c r="M110" s="445"/>
    </row>
    <row r="111" spans="2:13" ht="18" customHeight="1" thickBot="1" x14ac:dyDescent="0.35">
      <c r="B111" s="99" t="s">
        <v>26</v>
      </c>
      <c r="C111" s="18" t="s">
        <v>175</v>
      </c>
      <c r="D111" s="420" t="s">
        <v>45</v>
      </c>
      <c r="E111" s="144">
        <v>10</v>
      </c>
      <c r="F111" s="430"/>
      <c r="G111" s="430"/>
      <c r="H111" s="430"/>
      <c r="I111" s="434"/>
      <c r="J111" s="430"/>
      <c r="K111" s="430"/>
      <c r="L111" s="430"/>
      <c r="M111" s="434"/>
    </row>
    <row r="112" spans="2:13" ht="18" customHeight="1" thickBot="1" x14ac:dyDescent="0.35">
      <c r="B112" s="100" t="s">
        <v>26</v>
      </c>
      <c r="C112" s="101" t="s">
        <v>59</v>
      </c>
      <c r="D112" s="420" t="s">
        <v>45</v>
      </c>
      <c r="E112" s="144">
        <v>10</v>
      </c>
      <c r="F112" s="430"/>
      <c r="G112" s="430"/>
      <c r="H112" s="430"/>
      <c r="I112" s="434"/>
      <c r="J112" s="430"/>
      <c r="K112" s="430"/>
      <c r="L112" s="430"/>
      <c r="M112" s="434"/>
    </row>
    <row r="113" spans="2:13" ht="18" customHeight="1" x14ac:dyDescent="0.3">
      <c r="B113" s="79" t="s">
        <v>26</v>
      </c>
      <c r="C113" s="54" t="s">
        <v>123</v>
      </c>
      <c r="D113" s="415" t="s">
        <v>86</v>
      </c>
      <c r="E113" s="159">
        <v>18</v>
      </c>
      <c r="F113" s="442">
        <v>36</v>
      </c>
      <c r="G113" s="442"/>
      <c r="H113" s="442"/>
      <c r="I113" s="443"/>
      <c r="J113" s="442"/>
      <c r="K113" s="442"/>
      <c r="L113" s="442"/>
      <c r="M113" s="443"/>
    </row>
    <row r="114" spans="2:13" ht="18" customHeight="1" x14ac:dyDescent="0.3">
      <c r="B114" s="81" t="s">
        <v>26</v>
      </c>
      <c r="C114" s="102" t="s">
        <v>123</v>
      </c>
      <c r="D114" s="403" t="s">
        <v>157</v>
      </c>
      <c r="E114" s="137">
        <v>15</v>
      </c>
      <c r="F114" s="455"/>
      <c r="G114" s="455"/>
      <c r="H114" s="455"/>
      <c r="I114" s="457"/>
      <c r="J114" s="455"/>
      <c r="K114" s="455"/>
      <c r="L114" s="455"/>
      <c r="M114" s="457"/>
    </row>
    <row r="115" spans="2:13" ht="18" customHeight="1" x14ac:dyDescent="0.3">
      <c r="B115" s="81" t="s">
        <v>26</v>
      </c>
      <c r="C115" s="145" t="s">
        <v>123</v>
      </c>
      <c r="D115" s="403" t="s">
        <v>157</v>
      </c>
      <c r="E115" s="137">
        <v>12</v>
      </c>
      <c r="F115" s="455"/>
      <c r="G115" s="455"/>
      <c r="H115" s="455"/>
      <c r="I115" s="457"/>
      <c r="J115" s="455"/>
      <c r="K115" s="455"/>
      <c r="L115" s="455"/>
      <c r="M115" s="457"/>
    </row>
    <row r="116" spans="2:13" ht="18" customHeight="1" thickBot="1" x14ac:dyDescent="0.35">
      <c r="B116" s="17" t="s">
        <v>26</v>
      </c>
      <c r="C116" s="46" t="s">
        <v>123</v>
      </c>
      <c r="D116" s="395" t="s">
        <v>184</v>
      </c>
      <c r="E116" s="136">
        <v>6</v>
      </c>
      <c r="F116" s="470"/>
      <c r="G116" s="470"/>
      <c r="H116" s="473"/>
      <c r="I116" s="471"/>
      <c r="J116" s="470"/>
      <c r="K116" s="470"/>
      <c r="L116" s="473"/>
      <c r="M116" s="471"/>
    </row>
    <row r="117" spans="2:13" ht="18" customHeight="1" thickBot="1" x14ac:dyDescent="0.35">
      <c r="B117" s="83" t="s">
        <v>26</v>
      </c>
      <c r="C117" s="18" t="s">
        <v>126</v>
      </c>
      <c r="D117" s="396"/>
      <c r="E117" s="129"/>
      <c r="F117" s="430"/>
      <c r="G117" s="430"/>
      <c r="H117" s="431"/>
      <c r="I117" s="434"/>
      <c r="J117" s="430"/>
      <c r="K117" s="430"/>
      <c r="L117" s="430"/>
      <c r="M117" s="434"/>
    </row>
    <row r="118" spans="2:13" ht="18" customHeight="1" x14ac:dyDescent="0.3">
      <c r="B118" s="17" t="s">
        <v>26</v>
      </c>
      <c r="C118" s="5" t="s">
        <v>124</v>
      </c>
      <c r="D118" s="421" t="s">
        <v>51</v>
      </c>
      <c r="E118" s="136">
        <v>18</v>
      </c>
      <c r="F118" s="442">
        <v>48</v>
      </c>
      <c r="G118" s="514"/>
      <c r="H118" s="514"/>
      <c r="I118" s="443"/>
      <c r="J118" s="442"/>
      <c r="K118" s="442"/>
      <c r="L118" s="442"/>
      <c r="M118" s="443"/>
    </row>
    <row r="119" spans="2:13" ht="18" customHeight="1" x14ac:dyDescent="0.3">
      <c r="B119" s="81" t="s">
        <v>26</v>
      </c>
      <c r="C119" s="29" t="s">
        <v>124</v>
      </c>
      <c r="D119" s="403" t="s">
        <v>157</v>
      </c>
      <c r="E119" s="137">
        <v>13</v>
      </c>
      <c r="F119" s="515"/>
      <c r="G119" s="515"/>
      <c r="H119" s="515"/>
      <c r="I119" s="471"/>
      <c r="J119" s="470"/>
      <c r="K119" s="470"/>
      <c r="L119" s="470"/>
      <c r="M119" s="471"/>
    </row>
    <row r="120" spans="2:13" ht="18" customHeight="1" thickBot="1" x14ac:dyDescent="0.35">
      <c r="B120" s="172" t="s">
        <v>26</v>
      </c>
      <c r="C120" s="5" t="s">
        <v>124</v>
      </c>
      <c r="D120" s="400" t="s">
        <v>184</v>
      </c>
      <c r="E120" s="133">
        <v>6</v>
      </c>
      <c r="F120" s="516"/>
      <c r="G120" s="516"/>
      <c r="H120" s="516"/>
      <c r="I120" s="457"/>
      <c r="J120" s="455"/>
      <c r="K120" s="455"/>
      <c r="L120" s="455"/>
      <c r="M120" s="457"/>
    </row>
    <row r="121" spans="2:13" ht="18" customHeight="1" thickTop="1" thickBot="1" x14ac:dyDescent="0.35">
      <c r="B121" s="173" t="s">
        <v>132</v>
      </c>
      <c r="C121" s="163" t="s">
        <v>133</v>
      </c>
      <c r="D121" s="419" t="s">
        <v>51</v>
      </c>
      <c r="E121" s="143">
        <v>2</v>
      </c>
      <c r="F121" s="475"/>
      <c r="G121" s="475"/>
      <c r="H121" s="478"/>
      <c r="I121" s="476"/>
      <c r="J121" s="475"/>
      <c r="K121" s="475"/>
      <c r="L121" s="478"/>
      <c r="M121" s="476"/>
    </row>
    <row r="122" spans="2:13" ht="18" customHeight="1" thickBot="1" x14ac:dyDescent="0.35">
      <c r="B122" s="77" t="s">
        <v>132</v>
      </c>
      <c r="C122" s="35" t="s">
        <v>134</v>
      </c>
      <c r="D122" s="422" t="s">
        <v>51</v>
      </c>
      <c r="E122" s="160">
        <v>13</v>
      </c>
      <c r="F122" s="436">
        <v>60</v>
      </c>
      <c r="G122" s="436"/>
      <c r="H122" s="461"/>
      <c r="I122" s="437"/>
      <c r="J122" s="436"/>
      <c r="K122" s="436"/>
      <c r="L122" s="461"/>
      <c r="M122" s="437"/>
    </row>
    <row r="123" spans="2:13" ht="18" customHeight="1" thickTop="1" thickBot="1" x14ac:dyDescent="0.35">
      <c r="B123" s="530" t="s">
        <v>135</v>
      </c>
      <c r="C123" s="531"/>
      <c r="D123" s="532" t="s">
        <v>51</v>
      </c>
      <c r="E123" s="165"/>
      <c r="F123" s="453"/>
      <c r="G123" s="453"/>
      <c r="H123" s="453"/>
      <c r="I123" s="429"/>
      <c r="J123" s="453"/>
      <c r="K123" s="453"/>
      <c r="L123" s="453"/>
      <c r="M123" s="429"/>
    </row>
    <row r="124" spans="2:13" ht="18" customHeight="1" thickBot="1" x14ac:dyDescent="0.35">
      <c r="B124" s="533" t="s">
        <v>135</v>
      </c>
      <c r="C124" s="534" t="s">
        <v>218</v>
      </c>
      <c r="D124" s="420" t="s">
        <v>51</v>
      </c>
      <c r="E124" s="144"/>
      <c r="F124" s="430"/>
      <c r="G124" s="430"/>
      <c r="H124" s="430"/>
      <c r="I124" s="434"/>
      <c r="J124" s="430"/>
      <c r="K124" s="430"/>
      <c r="L124" s="430"/>
      <c r="M124" s="434"/>
    </row>
    <row r="125" spans="2:13" ht="18" customHeight="1" thickBot="1" x14ac:dyDescent="0.35">
      <c r="B125" s="164" t="s">
        <v>135</v>
      </c>
      <c r="C125" s="36" t="s">
        <v>219</v>
      </c>
      <c r="D125" s="423" t="s">
        <v>51</v>
      </c>
      <c r="E125" s="529"/>
      <c r="F125" s="426"/>
      <c r="G125" s="426"/>
      <c r="H125" s="426"/>
      <c r="I125" s="427"/>
      <c r="J125" s="426"/>
      <c r="K125" s="426"/>
      <c r="L125" s="426"/>
      <c r="M125" s="427"/>
    </row>
    <row r="126" spans="2:13" ht="18" customHeight="1" thickBot="1" x14ac:dyDescent="0.35">
      <c r="B126" s="99" t="s">
        <v>135</v>
      </c>
      <c r="C126" s="7" t="s">
        <v>136</v>
      </c>
      <c r="D126" s="396" t="s">
        <v>51</v>
      </c>
      <c r="E126" s="129">
        <v>11</v>
      </c>
      <c r="F126" s="430">
        <v>55</v>
      </c>
      <c r="G126" s="430"/>
      <c r="H126" s="430"/>
      <c r="I126" s="434"/>
      <c r="J126" s="430"/>
      <c r="K126" s="430"/>
      <c r="L126" s="430"/>
      <c r="M126" s="434"/>
    </row>
    <row r="127" spans="2:13" ht="18" customHeight="1" thickBot="1" x14ac:dyDescent="0.35">
      <c r="B127" s="57" t="s">
        <v>135</v>
      </c>
      <c r="C127" s="7" t="s">
        <v>220</v>
      </c>
      <c r="D127" s="396" t="s">
        <v>51</v>
      </c>
      <c r="E127" s="129"/>
      <c r="F127" s="430"/>
      <c r="G127" s="430"/>
      <c r="H127" s="430"/>
      <c r="I127" s="434"/>
      <c r="J127" s="430"/>
      <c r="K127" s="430"/>
      <c r="L127" s="430"/>
      <c r="M127" s="434"/>
    </row>
    <row r="128" spans="2:13" ht="18" customHeight="1" thickBot="1" x14ac:dyDescent="0.35">
      <c r="B128" s="26" t="s">
        <v>135</v>
      </c>
      <c r="C128" s="19" t="s">
        <v>138</v>
      </c>
      <c r="D128" s="397" t="s">
        <v>51</v>
      </c>
      <c r="E128" s="130">
        <v>15</v>
      </c>
      <c r="F128" s="436"/>
      <c r="G128" s="436"/>
      <c r="H128" s="436"/>
      <c r="I128" s="437"/>
      <c r="J128" s="436"/>
      <c r="K128" s="436"/>
      <c r="L128" s="436"/>
      <c r="M128" s="437"/>
    </row>
    <row r="129" spans="2:13" ht="18" customHeight="1" thickTop="1" x14ac:dyDescent="0.3">
      <c r="B129" s="51" t="s">
        <v>27</v>
      </c>
      <c r="C129" s="31" t="s">
        <v>119</v>
      </c>
      <c r="D129" s="398" t="s">
        <v>209</v>
      </c>
      <c r="E129" s="146" t="s">
        <v>65</v>
      </c>
      <c r="F129" s="483">
        <v>24</v>
      </c>
      <c r="G129" s="439"/>
      <c r="H129" s="439"/>
      <c r="I129" s="440"/>
      <c r="J129" s="439"/>
      <c r="K129" s="439"/>
      <c r="L129" s="439"/>
      <c r="M129" s="440"/>
    </row>
    <row r="130" spans="2:13" ht="18" customHeight="1" thickBot="1" x14ac:dyDescent="0.35">
      <c r="B130" s="91" t="s">
        <v>27</v>
      </c>
      <c r="C130" s="92" t="s">
        <v>119</v>
      </c>
      <c r="D130" s="408" t="s">
        <v>210</v>
      </c>
      <c r="E130" s="154" t="s">
        <v>65</v>
      </c>
      <c r="F130" s="500"/>
      <c r="G130" s="470"/>
      <c r="H130" s="470"/>
      <c r="I130" s="471"/>
      <c r="J130" s="426"/>
      <c r="K130" s="426"/>
      <c r="L130" s="426"/>
      <c r="M130" s="427"/>
    </row>
    <row r="131" spans="2:13" ht="18" customHeight="1" thickBot="1" x14ac:dyDescent="0.35">
      <c r="B131" s="93" t="s">
        <v>27</v>
      </c>
      <c r="C131" s="94" t="s">
        <v>120</v>
      </c>
      <c r="D131" s="414" t="s">
        <v>51</v>
      </c>
      <c r="E131" s="151">
        <v>12</v>
      </c>
      <c r="F131" s="490"/>
      <c r="G131" s="491"/>
      <c r="H131" s="491"/>
      <c r="I131" s="492"/>
      <c r="J131" s="491"/>
      <c r="K131" s="491"/>
      <c r="L131" s="491"/>
      <c r="M131" s="492"/>
    </row>
    <row r="132" spans="2:13" ht="18" customHeight="1" thickTop="1" thickBot="1" x14ac:dyDescent="0.35">
      <c r="B132" s="26" t="s">
        <v>139</v>
      </c>
      <c r="C132" s="19" t="s">
        <v>140</v>
      </c>
      <c r="D132" s="397" t="s">
        <v>47</v>
      </c>
      <c r="E132" s="130"/>
      <c r="F132" s="436"/>
      <c r="G132" s="436"/>
      <c r="H132" s="436"/>
      <c r="I132" s="437"/>
      <c r="J132" s="436"/>
      <c r="K132" s="436"/>
      <c r="L132" s="436"/>
      <c r="M132" s="437"/>
    </row>
    <row r="133" spans="2:13" ht="21" customHeight="1" thickTop="1" thickBot="1" x14ac:dyDescent="0.35">
      <c r="B133" s="8" t="s">
        <v>141</v>
      </c>
      <c r="C133" s="24" t="s">
        <v>50</v>
      </c>
      <c r="D133" s="401"/>
      <c r="E133" s="161"/>
      <c r="F133" s="451">
        <v>75</v>
      </c>
      <c r="G133" s="451"/>
      <c r="H133" s="451"/>
      <c r="I133" s="452"/>
      <c r="J133" s="451"/>
      <c r="K133" s="451"/>
      <c r="L133" s="451"/>
      <c r="M133" s="452"/>
    </row>
    <row r="134" spans="2:13" ht="21" customHeight="1" thickTop="1" x14ac:dyDescent="0.3">
      <c r="B134" s="25" t="s">
        <v>28</v>
      </c>
      <c r="C134" s="31" t="s">
        <v>142</v>
      </c>
      <c r="D134" s="398" t="s">
        <v>184</v>
      </c>
      <c r="E134" s="131">
        <v>1.2</v>
      </c>
      <c r="F134" s="439">
        <v>12</v>
      </c>
      <c r="G134" s="439"/>
      <c r="H134" s="504"/>
      <c r="I134" s="440"/>
      <c r="J134" s="439"/>
      <c r="K134" s="439"/>
      <c r="L134" s="504"/>
      <c r="M134" s="440"/>
    </row>
    <row r="135" spans="2:13" ht="21" customHeight="1" thickBot="1" x14ac:dyDescent="0.35">
      <c r="B135" s="174" t="s">
        <v>28</v>
      </c>
      <c r="C135" s="19" t="s">
        <v>143</v>
      </c>
      <c r="D135" s="397" t="s">
        <v>184</v>
      </c>
      <c r="E135" s="130">
        <v>1.2</v>
      </c>
      <c r="F135" s="436"/>
      <c r="G135" s="436"/>
      <c r="H135" s="436"/>
      <c r="I135" s="437"/>
      <c r="J135" s="436"/>
      <c r="K135" s="436"/>
      <c r="L135" s="436"/>
      <c r="M135" s="437"/>
    </row>
    <row r="136" spans="2:13" ht="18" customHeight="1" thickTop="1" x14ac:dyDescent="0.3">
      <c r="B136" s="175" t="s">
        <v>29</v>
      </c>
      <c r="C136" s="31" t="s">
        <v>52</v>
      </c>
      <c r="D136" s="398" t="s">
        <v>51</v>
      </c>
      <c r="E136" s="131">
        <v>9.5</v>
      </c>
      <c r="F136" s="439"/>
      <c r="G136" s="439"/>
      <c r="H136" s="439"/>
      <c r="I136" s="440"/>
      <c r="J136" s="439"/>
      <c r="K136" s="439"/>
      <c r="L136" s="439"/>
      <c r="M136" s="440"/>
    </row>
    <row r="137" spans="2:13" ht="18" customHeight="1" thickBot="1" x14ac:dyDescent="0.35">
      <c r="B137" s="26" t="s">
        <v>29</v>
      </c>
      <c r="C137" s="19" t="s">
        <v>50</v>
      </c>
      <c r="D137" s="397" t="s">
        <v>51</v>
      </c>
      <c r="E137" s="130">
        <v>12</v>
      </c>
      <c r="F137" s="436">
        <v>90</v>
      </c>
      <c r="G137" s="436"/>
      <c r="H137" s="436"/>
      <c r="I137" s="437"/>
      <c r="J137" s="436"/>
      <c r="K137" s="436"/>
      <c r="L137" s="436"/>
      <c r="M137" s="437"/>
    </row>
    <row r="138" spans="2:13" ht="18" customHeight="1" thickTop="1" thickBot="1" x14ac:dyDescent="0.35">
      <c r="B138" s="8" t="s">
        <v>148</v>
      </c>
      <c r="C138" s="24" t="s">
        <v>149</v>
      </c>
      <c r="D138" s="401"/>
      <c r="E138" s="135"/>
      <c r="F138" s="451"/>
      <c r="G138" s="451"/>
      <c r="H138" s="451"/>
      <c r="I138" s="452"/>
      <c r="J138" s="451"/>
      <c r="K138" s="451"/>
      <c r="L138" s="451"/>
      <c r="M138" s="452"/>
    </row>
    <row r="139" spans="2:13" ht="18" customHeight="1" thickTop="1" thickBot="1" x14ac:dyDescent="0.35">
      <c r="B139" s="176" t="s">
        <v>93</v>
      </c>
      <c r="C139" s="5" t="s">
        <v>144</v>
      </c>
      <c r="D139" s="395"/>
      <c r="E139" s="136">
        <v>20</v>
      </c>
      <c r="F139" s="426"/>
      <c r="G139" s="426"/>
      <c r="H139" s="426"/>
      <c r="I139" s="427"/>
      <c r="J139" s="426"/>
      <c r="K139" s="426"/>
      <c r="L139" s="426"/>
      <c r="M139" s="427"/>
    </row>
    <row r="140" spans="2:13" ht="18" customHeight="1" thickBot="1" x14ac:dyDescent="0.35">
      <c r="B140" s="57" t="s">
        <v>93</v>
      </c>
      <c r="C140" s="7" t="s">
        <v>181</v>
      </c>
      <c r="D140" s="396"/>
      <c r="E140" s="129">
        <v>20</v>
      </c>
      <c r="F140" s="430"/>
      <c r="G140" s="430"/>
      <c r="H140" s="430"/>
      <c r="I140" s="434"/>
      <c r="J140" s="430"/>
      <c r="K140" s="430"/>
      <c r="L140" s="430"/>
      <c r="M140" s="434"/>
    </row>
    <row r="141" spans="2:13" ht="18" customHeight="1" thickBot="1" x14ac:dyDescent="0.35">
      <c r="B141" s="57" t="s">
        <v>93</v>
      </c>
      <c r="C141" s="7" t="s">
        <v>182</v>
      </c>
      <c r="D141" s="396"/>
      <c r="E141" s="129">
        <v>20</v>
      </c>
      <c r="F141" s="430"/>
      <c r="G141" s="430"/>
      <c r="H141" s="430"/>
      <c r="I141" s="434"/>
      <c r="J141" s="430"/>
      <c r="K141" s="430"/>
      <c r="L141" s="430"/>
      <c r="M141" s="434"/>
    </row>
    <row r="142" spans="2:13" ht="18" customHeight="1" x14ac:dyDescent="0.3">
      <c r="B142" s="177" t="s">
        <v>93</v>
      </c>
      <c r="C142" s="80" t="s">
        <v>145</v>
      </c>
      <c r="D142" s="415">
        <v>100</v>
      </c>
      <c r="E142" s="159">
        <v>20</v>
      </c>
      <c r="F142" s="495"/>
      <c r="G142" s="495"/>
      <c r="H142" s="495"/>
      <c r="I142" s="497"/>
      <c r="J142" s="495"/>
      <c r="K142" s="495"/>
      <c r="L142" s="495"/>
      <c r="M142" s="497"/>
    </row>
    <row r="143" spans="2:13" ht="18" hidden="1" customHeight="1" x14ac:dyDescent="0.3">
      <c r="B143" s="523" t="s">
        <v>93</v>
      </c>
      <c r="C143" s="92" t="s">
        <v>145</v>
      </c>
      <c r="D143" s="408"/>
      <c r="E143" s="140">
        <v>20</v>
      </c>
      <c r="F143" s="470"/>
      <c r="G143" s="470"/>
      <c r="H143" s="470"/>
      <c r="I143" s="471"/>
      <c r="J143" s="470"/>
      <c r="K143" s="470"/>
      <c r="L143" s="470"/>
      <c r="M143" s="471"/>
    </row>
    <row r="144" spans="2:13" ht="18" customHeight="1" thickBot="1" x14ac:dyDescent="0.35">
      <c r="B144" s="524" t="s">
        <v>93</v>
      </c>
      <c r="C144" s="29" t="s">
        <v>145</v>
      </c>
      <c r="D144" s="403" t="s">
        <v>213</v>
      </c>
      <c r="E144" s="137">
        <v>20</v>
      </c>
      <c r="F144" s="455"/>
      <c r="G144" s="455"/>
      <c r="H144" s="455"/>
      <c r="I144" s="457"/>
      <c r="J144" s="455"/>
      <c r="K144" s="455"/>
      <c r="L144" s="455"/>
      <c r="M144" s="457"/>
    </row>
    <row r="145" spans="2:13" ht="18" hidden="1" customHeight="1" thickBot="1" x14ac:dyDescent="0.35">
      <c r="B145" s="178" t="s">
        <v>93</v>
      </c>
      <c r="C145" s="179" t="s">
        <v>145</v>
      </c>
      <c r="D145" s="424" t="s">
        <v>212</v>
      </c>
      <c r="E145" s="180">
        <v>20</v>
      </c>
      <c r="F145" s="517"/>
      <c r="G145" s="517"/>
      <c r="H145" s="517"/>
      <c r="I145" s="518"/>
      <c r="J145" s="444"/>
      <c r="K145" s="444"/>
      <c r="L145" s="444"/>
      <c r="M145" s="445"/>
    </row>
    <row r="146" spans="2:13" ht="18" customHeight="1" x14ac:dyDescent="0.3">
      <c r="B146" s="181" t="s">
        <v>93</v>
      </c>
      <c r="C146" s="182" t="s">
        <v>227</v>
      </c>
      <c r="D146" s="425" t="s">
        <v>47</v>
      </c>
      <c r="E146" s="183">
        <v>12</v>
      </c>
      <c r="F146" s="519">
        <v>75</v>
      </c>
      <c r="G146" s="519"/>
      <c r="H146" s="519"/>
      <c r="I146" s="520"/>
      <c r="J146" s="426"/>
      <c r="K146" s="426"/>
      <c r="L146" s="426"/>
      <c r="M146" s="427"/>
    </row>
    <row r="147" spans="2:13" ht="18" customHeight="1" thickBot="1" x14ac:dyDescent="0.35">
      <c r="B147" s="184" t="s">
        <v>93</v>
      </c>
      <c r="C147" s="9" t="s">
        <v>228</v>
      </c>
      <c r="D147" s="402" t="s">
        <v>47</v>
      </c>
      <c r="E147" s="132">
        <v>12</v>
      </c>
      <c r="F147" s="444">
        <v>55</v>
      </c>
      <c r="G147" s="444"/>
      <c r="H147" s="444"/>
      <c r="I147" s="445"/>
      <c r="J147" s="444"/>
      <c r="K147" s="444"/>
      <c r="L147" s="444"/>
      <c r="M147" s="445"/>
    </row>
    <row r="148" spans="2:13" ht="18" customHeight="1" thickBot="1" x14ac:dyDescent="0.35">
      <c r="B148" s="172" t="s">
        <v>93</v>
      </c>
      <c r="C148" s="10" t="s">
        <v>225</v>
      </c>
      <c r="D148" s="395" t="s">
        <v>51</v>
      </c>
      <c r="E148" s="136">
        <v>18</v>
      </c>
      <c r="F148" s="426">
        <v>115</v>
      </c>
      <c r="G148" s="426"/>
      <c r="H148" s="426"/>
      <c r="I148" s="427"/>
      <c r="J148" s="426"/>
      <c r="K148" s="426"/>
      <c r="L148" s="426"/>
      <c r="M148" s="427"/>
    </row>
    <row r="149" spans="2:13" ht="18" customHeight="1" thickBot="1" x14ac:dyDescent="0.35">
      <c r="B149" s="57" t="s">
        <v>93</v>
      </c>
      <c r="C149" s="187" t="s">
        <v>226</v>
      </c>
      <c r="D149" s="396" t="s">
        <v>51</v>
      </c>
      <c r="E149" s="129">
        <v>18</v>
      </c>
      <c r="F149" s="430">
        <v>100</v>
      </c>
      <c r="G149" s="430"/>
      <c r="H149" s="430"/>
      <c r="I149" s="434"/>
      <c r="J149" s="430"/>
      <c r="K149" s="430"/>
      <c r="L149" s="430"/>
      <c r="M149" s="434"/>
    </row>
    <row r="150" spans="2:13" ht="18" customHeight="1" thickBot="1" x14ac:dyDescent="0.35">
      <c r="B150" s="551" t="s">
        <v>93</v>
      </c>
      <c r="C150" s="552" t="s">
        <v>147</v>
      </c>
      <c r="D150" s="397" t="s">
        <v>47</v>
      </c>
      <c r="E150" s="130">
        <v>10</v>
      </c>
      <c r="F150" s="436">
        <v>65</v>
      </c>
      <c r="G150" s="436"/>
      <c r="H150" s="436"/>
      <c r="I150" s="437"/>
      <c r="J150" s="436"/>
      <c r="K150" s="436"/>
      <c r="L150" s="436"/>
      <c r="M150" s="437"/>
    </row>
    <row r="151" spans="2:13" ht="3.75" customHeight="1" thickTop="1" thickBot="1" x14ac:dyDescent="0.35">
      <c r="B151" s="172"/>
      <c r="C151" s="27"/>
      <c r="D151" s="395"/>
      <c r="E151" s="136"/>
      <c r="F151" s="426"/>
      <c r="G151" s="426"/>
      <c r="H151" s="426"/>
      <c r="I151" s="462"/>
      <c r="J151" s="426"/>
      <c r="K151" s="426"/>
      <c r="L151" s="426"/>
      <c r="M151" s="427"/>
    </row>
    <row r="152" spans="2:13" ht="18" customHeight="1" thickTop="1" x14ac:dyDescent="0.3">
      <c r="B152" s="201" t="s">
        <v>30</v>
      </c>
      <c r="C152" s="202" t="s">
        <v>52</v>
      </c>
      <c r="D152" s="404" t="s">
        <v>45</v>
      </c>
      <c r="E152" s="128">
        <v>38</v>
      </c>
      <c r="F152" s="453"/>
      <c r="G152" s="453"/>
      <c r="H152" s="453"/>
      <c r="I152" s="429"/>
      <c r="J152" s="453"/>
      <c r="K152" s="453"/>
      <c r="L152" s="453"/>
      <c r="M152" s="429"/>
    </row>
    <row r="153" spans="2:13" ht="18" customHeight="1" thickBot="1" x14ac:dyDescent="0.35">
      <c r="B153" s="162" t="s">
        <v>30</v>
      </c>
      <c r="C153" s="9" t="s">
        <v>52</v>
      </c>
      <c r="D153" s="402" t="s">
        <v>45</v>
      </c>
      <c r="E153" s="132">
        <v>27</v>
      </c>
      <c r="F153" s="444"/>
      <c r="G153" s="444"/>
      <c r="H153" s="444"/>
      <c r="I153" s="445"/>
      <c r="J153" s="444"/>
      <c r="K153" s="444"/>
      <c r="L153" s="444"/>
      <c r="M153" s="445"/>
    </row>
    <row r="154" spans="2:13" ht="18" customHeight="1" x14ac:dyDescent="0.3">
      <c r="B154" s="53" t="s">
        <v>30</v>
      </c>
      <c r="C154" s="80" t="s">
        <v>50</v>
      </c>
      <c r="D154" s="415" t="s">
        <v>45</v>
      </c>
      <c r="E154" s="159"/>
      <c r="F154" s="495">
        <v>105</v>
      </c>
      <c r="G154" s="495"/>
      <c r="H154" s="495"/>
      <c r="I154" s="497"/>
      <c r="J154" s="495"/>
      <c r="K154" s="495"/>
      <c r="L154" s="495"/>
      <c r="M154" s="497"/>
    </row>
    <row r="155" spans="2:13" ht="18" customHeight="1" thickBot="1" x14ac:dyDescent="0.35">
      <c r="B155" s="28" t="s">
        <v>30</v>
      </c>
      <c r="C155" s="5" t="s">
        <v>50</v>
      </c>
      <c r="D155" s="397"/>
      <c r="E155" s="130"/>
      <c r="F155" s="436"/>
      <c r="G155" s="436"/>
      <c r="H155" s="461"/>
      <c r="I155" s="437"/>
      <c r="J155" s="447"/>
      <c r="K155" s="447"/>
      <c r="L155" s="474"/>
      <c r="M155" s="448"/>
    </row>
    <row r="156" spans="2:13" ht="18" customHeight="1" thickTop="1" thickBot="1" x14ac:dyDescent="0.35">
      <c r="B156" s="8" t="s">
        <v>150</v>
      </c>
      <c r="C156" s="24" t="s">
        <v>52</v>
      </c>
      <c r="D156" s="401" t="s">
        <v>45</v>
      </c>
      <c r="E156" s="135">
        <v>1</v>
      </c>
      <c r="F156" s="451">
        <v>22</v>
      </c>
      <c r="G156" s="451"/>
      <c r="H156" s="451"/>
      <c r="I156" s="452"/>
      <c r="J156" s="451"/>
      <c r="K156" s="451"/>
      <c r="L156" s="451"/>
      <c r="M156" s="452"/>
    </row>
    <row r="157" spans="2:13" ht="18" customHeight="1" thickTop="1" thickBot="1" x14ac:dyDescent="0.35">
      <c r="B157" s="8" t="s">
        <v>17</v>
      </c>
      <c r="C157" s="24"/>
      <c r="D157" s="401" t="s">
        <v>45</v>
      </c>
      <c r="E157" s="135"/>
      <c r="F157" s="451">
        <v>30</v>
      </c>
      <c r="G157" s="451">
        <v>25</v>
      </c>
      <c r="H157" s="451"/>
      <c r="I157" s="452"/>
      <c r="J157" s="451"/>
      <c r="K157" s="451"/>
      <c r="L157" s="451"/>
      <c r="M157" s="452"/>
    </row>
    <row r="158" spans="2:13" ht="18" customHeight="1" thickTop="1" thickBot="1" x14ac:dyDescent="0.35">
      <c r="B158" s="8" t="s">
        <v>151</v>
      </c>
      <c r="C158" s="24"/>
      <c r="D158" s="401" t="s">
        <v>45</v>
      </c>
      <c r="E158" s="135">
        <v>3</v>
      </c>
      <c r="F158" s="451"/>
      <c r="G158" s="451"/>
      <c r="H158" s="451"/>
      <c r="I158" s="452"/>
      <c r="J158" s="451"/>
      <c r="K158" s="451"/>
      <c r="L158" s="451"/>
      <c r="M158" s="452"/>
    </row>
    <row r="159" spans="2:13" ht="18" customHeight="1" thickTop="1" thickBot="1" x14ac:dyDescent="0.35">
      <c r="B159" s="8" t="s">
        <v>152</v>
      </c>
      <c r="C159" s="24" t="s">
        <v>50</v>
      </c>
      <c r="D159" s="401" t="s">
        <v>45</v>
      </c>
      <c r="E159" s="135"/>
      <c r="F159" s="451"/>
      <c r="G159" s="451"/>
      <c r="H159" s="451"/>
      <c r="I159" s="452"/>
      <c r="J159" s="451"/>
      <c r="K159" s="451"/>
      <c r="L159" s="451"/>
      <c r="M159" s="452"/>
    </row>
    <row r="160" spans="2:13" ht="20.100000000000001" customHeight="1" thickTop="1" thickBot="1" x14ac:dyDescent="0.35">
      <c r="B160" s="8" t="s">
        <v>183</v>
      </c>
      <c r="C160" s="24"/>
      <c r="D160" s="401" t="s">
        <v>45</v>
      </c>
      <c r="E160" s="135">
        <v>1.2</v>
      </c>
      <c r="F160" s="451">
        <v>15</v>
      </c>
      <c r="G160" s="451"/>
      <c r="H160" s="451"/>
      <c r="I160" s="452"/>
      <c r="J160" s="451"/>
      <c r="K160" s="451"/>
      <c r="L160" s="451"/>
      <c r="M160" s="452"/>
    </row>
    <row r="161" spans="2:13" ht="20.100000000000001" customHeight="1" thickTop="1" thickBot="1" x14ac:dyDescent="0.35">
      <c r="B161" s="22" t="s">
        <v>211</v>
      </c>
      <c r="C161" s="23"/>
      <c r="D161" s="404"/>
      <c r="E161" s="135"/>
      <c r="F161" s="451"/>
      <c r="G161" s="453"/>
      <c r="H161" s="453"/>
      <c r="I161" s="429"/>
      <c r="J161" s="453"/>
      <c r="K161" s="453"/>
      <c r="L161" s="453"/>
      <c r="M161" s="429"/>
    </row>
    <row r="162" spans="2:13" ht="18" customHeight="1" thickTop="1" x14ac:dyDescent="0.3">
      <c r="B162" s="186" t="s">
        <v>153</v>
      </c>
      <c r="C162" s="23" t="s">
        <v>154</v>
      </c>
      <c r="D162" s="404" t="s">
        <v>38</v>
      </c>
      <c r="E162" s="157">
        <v>25</v>
      </c>
      <c r="F162" s="503"/>
      <c r="G162" s="453"/>
      <c r="H162" s="459"/>
      <c r="I162" s="429"/>
      <c r="J162" s="439"/>
      <c r="K162" s="439"/>
      <c r="L162" s="504"/>
      <c r="M162" s="440"/>
    </row>
    <row r="163" spans="2:13" ht="18" customHeight="1" thickBot="1" x14ac:dyDescent="0.35">
      <c r="B163" s="55" t="s">
        <v>153</v>
      </c>
      <c r="C163" s="9" t="s">
        <v>154</v>
      </c>
      <c r="D163" s="402" t="s">
        <v>157</v>
      </c>
      <c r="E163" s="147">
        <v>13</v>
      </c>
      <c r="F163" s="484">
        <v>22</v>
      </c>
      <c r="G163" s="444">
        <v>16</v>
      </c>
      <c r="H163" s="444"/>
      <c r="I163" s="445"/>
      <c r="J163" s="470"/>
      <c r="K163" s="470"/>
      <c r="L163" s="470"/>
      <c r="M163" s="471"/>
    </row>
    <row r="164" spans="2:13" ht="18" customHeight="1" x14ac:dyDescent="0.3">
      <c r="B164" s="89" t="s">
        <v>153</v>
      </c>
      <c r="C164" s="5" t="s">
        <v>155</v>
      </c>
      <c r="D164" s="395" t="s">
        <v>38</v>
      </c>
      <c r="E164" s="30">
        <v>22</v>
      </c>
      <c r="F164" s="487"/>
      <c r="G164" s="426"/>
      <c r="H164" s="426"/>
      <c r="I164" s="427"/>
      <c r="J164" s="495"/>
      <c r="K164" s="495"/>
      <c r="L164" s="495"/>
      <c r="M164" s="497"/>
    </row>
    <row r="165" spans="2:13" ht="18" customHeight="1" thickBot="1" x14ac:dyDescent="0.35">
      <c r="B165" s="55" t="s">
        <v>153</v>
      </c>
      <c r="C165" s="9" t="s">
        <v>155</v>
      </c>
      <c r="D165" s="402" t="s">
        <v>157</v>
      </c>
      <c r="E165" s="147" t="s">
        <v>185</v>
      </c>
      <c r="F165" s="484"/>
      <c r="G165" s="444"/>
      <c r="H165" s="444"/>
      <c r="I165" s="445"/>
      <c r="J165" s="444"/>
      <c r="K165" s="444"/>
      <c r="L165" s="444"/>
      <c r="M165" s="445"/>
    </row>
    <row r="166" spans="2:13" ht="18" customHeight="1" x14ac:dyDescent="0.3">
      <c r="B166" s="89" t="s">
        <v>153</v>
      </c>
      <c r="C166" s="10" t="s">
        <v>156</v>
      </c>
      <c r="D166" s="395" t="s">
        <v>92</v>
      </c>
      <c r="E166" s="30">
        <v>25</v>
      </c>
      <c r="F166" s="487"/>
      <c r="G166" s="426"/>
      <c r="H166" s="426"/>
      <c r="I166" s="427"/>
      <c r="J166" s="442"/>
      <c r="K166" s="442"/>
      <c r="L166" s="442"/>
      <c r="M166" s="443"/>
    </row>
    <row r="167" spans="2:13" ht="18" customHeight="1" thickBot="1" x14ac:dyDescent="0.35">
      <c r="B167" s="55" t="s">
        <v>153</v>
      </c>
      <c r="C167" s="185" t="s">
        <v>156</v>
      </c>
      <c r="D167" s="402" t="s">
        <v>157</v>
      </c>
      <c r="E167" s="147">
        <v>13</v>
      </c>
      <c r="F167" s="484">
        <v>35</v>
      </c>
      <c r="G167" s="444">
        <v>30</v>
      </c>
      <c r="H167" s="444"/>
      <c r="I167" s="445"/>
      <c r="J167" s="470"/>
      <c r="K167" s="470"/>
      <c r="L167" s="470"/>
      <c r="M167" s="471"/>
    </row>
    <row r="168" spans="2:13" ht="18" hidden="1" customHeight="1" thickBot="1" x14ac:dyDescent="0.35">
      <c r="B168" s="50" t="s">
        <v>153</v>
      </c>
      <c r="C168" s="187"/>
      <c r="D168" s="396" t="s">
        <v>95</v>
      </c>
      <c r="E168" s="153">
        <v>22</v>
      </c>
      <c r="F168" s="499"/>
      <c r="G168" s="430"/>
      <c r="H168" s="430"/>
      <c r="I168" s="434"/>
      <c r="J168" s="430"/>
      <c r="K168" s="430"/>
      <c r="L168" s="430"/>
      <c r="M168" s="434"/>
    </row>
    <row r="169" spans="2:13" ht="18" customHeight="1" thickBot="1" x14ac:dyDescent="0.35">
      <c r="B169" s="45" t="s">
        <v>153</v>
      </c>
      <c r="C169" s="12"/>
      <c r="D169" s="397" t="s">
        <v>158</v>
      </c>
      <c r="E169" s="158">
        <v>10</v>
      </c>
      <c r="F169" s="505"/>
      <c r="G169" s="436"/>
      <c r="H169" s="436"/>
      <c r="I169" s="437"/>
      <c r="J169" s="493"/>
      <c r="K169" s="491"/>
      <c r="L169" s="491"/>
      <c r="M169" s="492"/>
    </row>
    <row r="170" spans="2:13" ht="18" customHeight="1" thickTop="1" x14ac:dyDescent="0.3">
      <c r="B170" s="189" t="s">
        <v>159</v>
      </c>
      <c r="C170" s="52" t="s">
        <v>160</v>
      </c>
      <c r="D170" s="398" t="s">
        <v>86</v>
      </c>
      <c r="E170" s="146">
        <v>5</v>
      </c>
      <c r="F170" s="483">
        <v>35</v>
      </c>
      <c r="G170" s="439"/>
      <c r="H170" s="504"/>
      <c r="I170" s="440"/>
      <c r="J170" s="439"/>
      <c r="K170" s="439"/>
      <c r="L170" s="504"/>
      <c r="M170" s="440"/>
    </row>
    <row r="171" spans="2:13" ht="18" customHeight="1" thickBot="1" x14ac:dyDescent="0.35">
      <c r="B171" s="191" t="s">
        <v>159</v>
      </c>
      <c r="C171" s="192" t="s">
        <v>160</v>
      </c>
      <c r="D171" s="402" t="s">
        <v>99</v>
      </c>
      <c r="E171" s="147">
        <v>9</v>
      </c>
      <c r="F171" s="484"/>
      <c r="G171" s="444"/>
      <c r="H171" s="454"/>
      <c r="I171" s="445"/>
      <c r="J171" s="444"/>
      <c r="K171" s="444"/>
      <c r="L171" s="454"/>
      <c r="M171" s="445"/>
    </row>
    <row r="172" spans="2:13" ht="18" customHeight="1" x14ac:dyDescent="0.3">
      <c r="B172" s="190" t="s">
        <v>159</v>
      </c>
      <c r="C172" s="97" t="s">
        <v>161</v>
      </c>
      <c r="D172" s="400" t="s">
        <v>99</v>
      </c>
      <c r="E172" s="148">
        <v>8</v>
      </c>
      <c r="F172" s="485"/>
      <c r="G172" s="442"/>
      <c r="H172" s="486"/>
      <c r="I172" s="443"/>
      <c r="J172" s="442"/>
      <c r="K172" s="442"/>
      <c r="L172" s="486"/>
      <c r="M172" s="443"/>
    </row>
    <row r="173" spans="2:13" ht="18" customHeight="1" thickBot="1" x14ac:dyDescent="0.35">
      <c r="B173" s="193" t="s">
        <v>159</v>
      </c>
      <c r="C173" s="194" t="s">
        <v>161</v>
      </c>
      <c r="D173" s="408" t="s">
        <v>45</v>
      </c>
      <c r="E173" s="154">
        <v>5</v>
      </c>
      <c r="F173" s="500"/>
      <c r="G173" s="470"/>
      <c r="H173" s="473"/>
      <c r="I173" s="471"/>
      <c r="J173" s="470"/>
      <c r="K173" s="470"/>
      <c r="L173" s="473"/>
      <c r="M173" s="471"/>
    </row>
    <row r="174" spans="2:13" ht="18" customHeight="1" x14ac:dyDescent="0.3">
      <c r="B174" s="53" t="s">
        <v>159</v>
      </c>
      <c r="C174" s="54" t="s">
        <v>162</v>
      </c>
      <c r="D174" s="415" t="s">
        <v>51</v>
      </c>
      <c r="E174" s="152">
        <v>5</v>
      </c>
      <c r="F174" s="494">
        <v>52</v>
      </c>
      <c r="G174" s="495"/>
      <c r="H174" s="496"/>
      <c r="I174" s="497"/>
      <c r="J174" s="495"/>
      <c r="K174" s="495"/>
      <c r="L174" s="496"/>
      <c r="M174" s="497"/>
    </row>
    <row r="175" spans="2:13" ht="18" customHeight="1" thickBot="1" x14ac:dyDescent="0.35">
      <c r="B175" s="191" t="s">
        <v>159</v>
      </c>
      <c r="C175" s="71" t="s">
        <v>162</v>
      </c>
      <c r="D175" s="402" t="s">
        <v>51</v>
      </c>
      <c r="E175" s="147">
        <v>8</v>
      </c>
      <c r="F175" s="484">
        <v>80</v>
      </c>
      <c r="G175" s="444"/>
      <c r="H175" s="454"/>
      <c r="I175" s="445"/>
      <c r="J175" s="444"/>
      <c r="K175" s="444"/>
      <c r="L175" s="454"/>
      <c r="M175" s="445"/>
    </row>
    <row r="176" spans="2:13" ht="18" customHeight="1" x14ac:dyDescent="0.3">
      <c r="B176" s="190" t="s">
        <v>159</v>
      </c>
      <c r="C176" s="97" t="s">
        <v>163</v>
      </c>
      <c r="D176" s="400" t="s">
        <v>45</v>
      </c>
      <c r="E176" s="148">
        <v>5</v>
      </c>
      <c r="F176" s="485">
        <v>35</v>
      </c>
      <c r="G176" s="442"/>
      <c r="H176" s="486"/>
      <c r="I176" s="443"/>
      <c r="J176" s="442"/>
      <c r="K176" s="442"/>
      <c r="L176" s="486"/>
      <c r="M176" s="443"/>
    </row>
    <row r="177" spans="2:13" ht="18" customHeight="1" thickBot="1" x14ac:dyDescent="0.35">
      <c r="B177" s="193" t="s">
        <v>159</v>
      </c>
      <c r="C177" s="194" t="s">
        <v>163</v>
      </c>
      <c r="D177" s="408" t="s">
        <v>51</v>
      </c>
      <c r="E177" s="154">
        <v>8</v>
      </c>
      <c r="F177" s="500"/>
      <c r="G177" s="470"/>
      <c r="H177" s="473"/>
      <c r="I177" s="471"/>
      <c r="J177" s="470"/>
      <c r="K177" s="470"/>
      <c r="L177" s="473"/>
      <c r="M177" s="471"/>
    </row>
    <row r="178" spans="2:13" ht="18" customHeight="1" x14ac:dyDescent="0.3">
      <c r="B178" s="53" t="s">
        <v>159</v>
      </c>
      <c r="C178" s="54" t="s">
        <v>169</v>
      </c>
      <c r="D178" s="415" t="s">
        <v>51</v>
      </c>
      <c r="E178" s="152">
        <v>5</v>
      </c>
      <c r="F178" s="494"/>
      <c r="G178" s="495"/>
      <c r="H178" s="496"/>
      <c r="I178" s="497"/>
      <c r="J178" s="495"/>
      <c r="K178" s="495"/>
      <c r="L178" s="496"/>
      <c r="M178" s="497"/>
    </row>
    <row r="179" spans="2:13" ht="18" customHeight="1" thickBot="1" x14ac:dyDescent="0.35">
      <c r="B179" s="191" t="s">
        <v>159</v>
      </c>
      <c r="C179" s="192" t="s">
        <v>169</v>
      </c>
      <c r="D179" s="402" t="s">
        <v>51</v>
      </c>
      <c r="E179" s="147">
        <v>8</v>
      </c>
      <c r="F179" s="484"/>
      <c r="G179" s="444"/>
      <c r="H179" s="454"/>
      <c r="I179" s="445"/>
      <c r="J179" s="444"/>
      <c r="K179" s="444"/>
      <c r="L179" s="454"/>
      <c r="M179" s="445"/>
    </row>
    <row r="180" spans="2:13" ht="18" customHeight="1" x14ac:dyDescent="0.3">
      <c r="B180" s="190" t="s">
        <v>159</v>
      </c>
      <c r="C180" s="39" t="s">
        <v>186</v>
      </c>
      <c r="D180" s="400" t="s">
        <v>164</v>
      </c>
      <c r="E180" s="148">
        <v>5</v>
      </c>
      <c r="F180" s="485"/>
      <c r="G180" s="442"/>
      <c r="H180" s="486"/>
      <c r="I180" s="443"/>
      <c r="J180" s="442"/>
      <c r="K180" s="442"/>
      <c r="L180" s="486"/>
      <c r="M180" s="443"/>
    </row>
    <row r="181" spans="2:13" ht="18" customHeight="1" thickBot="1" x14ac:dyDescent="0.35">
      <c r="B181" s="193" t="s">
        <v>159</v>
      </c>
      <c r="C181" s="194" t="s">
        <v>186</v>
      </c>
      <c r="D181" s="408" t="s">
        <v>51</v>
      </c>
      <c r="E181" s="154">
        <v>9</v>
      </c>
      <c r="F181" s="500"/>
      <c r="G181" s="470"/>
      <c r="H181" s="473"/>
      <c r="I181" s="471"/>
      <c r="J181" s="470"/>
      <c r="K181" s="470"/>
      <c r="L181" s="473"/>
      <c r="M181" s="471"/>
    </row>
    <row r="182" spans="2:13" ht="18" customHeight="1" x14ac:dyDescent="0.3">
      <c r="B182" s="53" t="s">
        <v>159</v>
      </c>
      <c r="C182" s="54" t="s">
        <v>187</v>
      </c>
      <c r="D182" s="415" t="s">
        <v>45</v>
      </c>
      <c r="E182" s="152">
        <v>5</v>
      </c>
      <c r="F182" s="494">
        <v>32</v>
      </c>
      <c r="G182" s="495"/>
      <c r="H182" s="496"/>
      <c r="I182" s="497"/>
      <c r="J182" s="495"/>
      <c r="K182" s="495"/>
      <c r="L182" s="496"/>
      <c r="M182" s="497"/>
    </row>
    <row r="183" spans="2:13" ht="18" customHeight="1" thickBot="1" x14ac:dyDescent="0.35">
      <c r="B183" s="191" t="s">
        <v>159</v>
      </c>
      <c r="C183" s="71" t="s">
        <v>187</v>
      </c>
      <c r="D183" s="402" t="s">
        <v>45</v>
      </c>
      <c r="E183" s="147">
        <v>8</v>
      </c>
      <c r="F183" s="484"/>
      <c r="G183" s="444"/>
      <c r="H183" s="454"/>
      <c r="I183" s="445"/>
      <c r="J183" s="444"/>
      <c r="K183" s="444"/>
      <c r="L183" s="454"/>
      <c r="M183" s="445"/>
    </row>
    <row r="184" spans="2:13" ht="18" customHeight="1" x14ac:dyDescent="0.3">
      <c r="B184" s="190" t="s">
        <v>159</v>
      </c>
      <c r="C184" s="195" t="s">
        <v>190</v>
      </c>
      <c r="D184" s="400" t="s">
        <v>191</v>
      </c>
      <c r="E184" s="148"/>
      <c r="F184" s="485"/>
      <c r="G184" s="442"/>
      <c r="H184" s="486"/>
      <c r="I184" s="443"/>
      <c r="J184" s="442"/>
      <c r="K184" s="442"/>
      <c r="L184" s="486"/>
      <c r="M184" s="443"/>
    </row>
    <row r="185" spans="2:13" ht="18" customHeight="1" thickBot="1" x14ac:dyDescent="0.35">
      <c r="B185" s="193" t="s">
        <v>159</v>
      </c>
      <c r="C185" s="196" t="s">
        <v>190</v>
      </c>
      <c r="D185" s="408" t="s">
        <v>191</v>
      </c>
      <c r="E185" s="154"/>
      <c r="F185" s="500"/>
      <c r="G185" s="470"/>
      <c r="H185" s="473"/>
      <c r="I185" s="471"/>
      <c r="J185" s="470"/>
      <c r="K185" s="470"/>
      <c r="L185" s="473"/>
      <c r="M185" s="471"/>
    </row>
    <row r="186" spans="2:13" ht="18" customHeight="1" x14ac:dyDescent="0.3">
      <c r="B186" s="53" t="s">
        <v>159</v>
      </c>
      <c r="C186" s="54" t="s">
        <v>188</v>
      </c>
      <c r="D186" s="415" t="s">
        <v>57</v>
      </c>
      <c r="E186" s="152">
        <v>5</v>
      </c>
      <c r="F186" s="494"/>
      <c r="G186" s="495"/>
      <c r="H186" s="496"/>
      <c r="I186" s="497"/>
      <c r="J186" s="495"/>
      <c r="K186" s="495"/>
      <c r="L186" s="496"/>
      <c r="M186" s="497"/>
    </row>
    <row r="187" spans="2:13" ht="18" customHeight="1" thickBot="1" x14ac:dyDescent="0.35">
      <c r="B187" s="191" t="s">
        <v>159</v>
      </c>
      <c r="C187" s="192" t="s">
        <v>188</v>
      </c>
      <c r="D187" s="402" t="s">
        <v>164</v>
      </c>
      <c r="E187" s="147">
        <v>8</v>
      </c>
      <c r="F187" s="484"/>
      <c r="G187" s="444"/>
      <c r="H187" s="454"/>
      <c r="I187" s="445"/>
      <c r="J187" s="444"/>
      <c r="K187" s="444"/>
      <c r="L187" s="454"/>
      <c r="M187" s="445"/>
    </row>
    <row r="188" spans="2:13" ht="18" customHeight="1" x14ac:dyDescent="0.3">
      <c r="B188" s="190" t="s">
        <v>159</v>
      </c>
      <c r="C188" s="39" t="s">
        <v>189</v>
      </c>
      <c r="D188" s="400" t="s">
        <v>164</v>
      </c>
      <c r="E188" s="148">
        <v>5</v>
      </c>
      <c r="F188" s="485"/>
      <c r="G188" s="442"/>
      <c r="H188" s="486"/>
      <c r="I188" s="443"/>
      <c r="J188" s="442"/>
      <c r="K188" s="442"/>
      <c r="L188" s="486"/>
      <c r="M188" s="443"/>
    </row>
    <row r="189" spans="2:13" ht="18" customHeight="1" thickBot="1" x14ac:dyDescent="0.35">
      <c r="B189" s="193" t="s">
        <v>159</v>
      </c>
      <c r="C189" s="194" t="s">
        <v>189</v>
      </c>
      <c r="D189" s="408" t="s">
        <v>51</v>
      </c>
      <c r="E189" s="154">
        <v>9</v>
      </c>
      <c r="F189" s="500">
        <v>80</v>
      </c>
      <c r="G189" s="470"/>
      <c r="H189" s="473"/>
      <c r="I189" s="471"/>
      <c r="J189" s="470"/>
      <c r="K189" s="470"/>
      <c r="L189" s="473"/>
      <c r="M189" s="471"/>
    </row>
    <row r="190" spans="2:13" ht="18" customHeight="1" x14ac:dyDescent="0.3">
      <c r="B190" s="53" t="s">
        <v>159</v>
      </c>
      <c r="C190" s="54" t="s">
        <v>165</v>
      </c>
      <c r="D190" s="415" t="s">
        <v>51</v>
      </c>
      <c r="E190" s="152">
        <v>5</v>
      </c>
      <c r="F190" s="494"/>
      <c r="G190" s="495"/>
      <c r="H190" s="496"/>
      <c r="I190" s="497"/>
      <c r="J190" s="495"/>
      <c r="K190" s="495"/>
      <c r="L190" s="496"/>
      <c r="M190" s="497"/>
    </row>
    <row r="191" spans="2:13" ht="18" customHeight="1" thickBot="1" x14ac:dyDescent="0.35">
      <c r="B191" s="191" t="s">
        <v>159</v>
      </c>
      <c r="C191" s="192" t="s">
        <v>165</v>
      </c>
      <c r="D191" s="402" t="s">
        <v>99</v>
      </c>
      <c r="E191" s="147">
        <v>9</v>
      </c>
      <c r="F191" s="484"/>
      <c r="G191" s="444"/>
      <c r="H191" s="454"/>
      <c r="I191" s="445"/>
      <c r="J191" s="444"/>
      <c r="K191" s="444"/>
      <c r="L191" s="454"/>
      <c r="M191" s="445"/>
    </row>
    <row r="192" spans="2:13" ht="18" customHeight="1" x14ac:dyDescent="0.3">
      <c r="B192" s="190" t="s">
        <v>159</v>
      </c>
      <c r="C192" s="97" t="s">
        <v>166</v>
      </c>
      <c r="D192" s="400" t="s">
        <v>51</v>
      </c>
      <c r="E192" s="148">
        <v>5</v>
      </c>
      <c r="F192" s="485">
        <v>27</v>
      </c>
      <c r="G192" s="442"/>
      <c r="H192" s="486"/>
      <c r="I192" s="443"/>
      <c r="J192" s="442"/>
      <c r="K192" s="442"/>
      <c r="L192" s="486"/>
      <c r="M192" s="443"/>
    </row>
    <row r="193" spans="2:13" ht="18" customHeight="1" thickBot="1" x14ac:dyDescent="0.35">
      <c r="B193" s="193" t="s">
        <v>159</v>
      </c>
      <c r="C193" s="194" t="s">
        <v>166</v>
      </c>
      <c r="D193" s="408" t="s">
        <v>51</v>
      </c>
      <c r="E193" s="154">
        <v>8</v>
      </c>
      <c r="F193" s="500"/>
      <c r="G193" s="470"/>
      <c r="H193" s="473"/>
      <c r="I193" s="471"/>
      <c r="J193" s="470"/>
      <c r="K193" s="470"/>
      <c r="L193" s="473"/>
      <c r="M193" s="471"/>
    </row>
    <row r="194" spans="2:13" ht="18" customHeight="1" x14ac:dyDescent="0.3">
      <c r="B194" s="53" t="s">
        <v>159</v>
      </c>
      <c r="C194" s="54" t="s">
        <v>167</v>
      </c>
      <c r="D194" s="415" t="s">
        <v>51</v>
      </c>
      <c r="E194" s="152">
        <v>5</v>
      </c>
      <c r="F194" s="494">
        <v>52</v>
      </c>
      <c r="G194" s="495"/>
      <c r="H194" s="496"/>
      <c r="I194" s="497"/>
      <c r="J194" s="495"/>
      <c r="K194" s="495"/>
      <c r="L194" s="496"/>
      <c r="M194" s="497"/>
    </row>
    <row r="195" spans="2:13" ht="18" customHeight="1" thickBot="1" x14ac:dyDescent="0.35">
      <c r="B195" s="191" t="s">
        <v>159</v>
      </c>
      <c r="C195" s="192" t="s">
        <v>167</v>
      </c>
      <c r="D195" s="402" t="s">
        <v>51</v>
      </c>
      <c r="E195" s="147">
        <v>8</v>
      </c>
      <c r="F195" s="484">
        <v>90</v>
      </c>
      <c r="G195" s="444"/>
      <c r="H195" s="454"/>
      <c r="I195" s="445"/>
      <c r="J195" s="444"/>
      <c r="K195" s="444"/>
      <c r="L195" s="454"/>
      <c r="M195" s="445"/>
    </row>
    <row r="196" spans="2:13" ht="18" customHeight="1" x14ac:dyDescent="0.3">
      <c r="B196" s="190" t="s">
        <v>159</v>
      </c>
      <c r="C196" s="97" t="s">
        <v>168</v>
      </c>
      <c r="D196" s="400" t="s">
        <v>51</v>
      </c>
      <c r="E196" s="148">
        <v>5</v>
      </c>
      <c r="F196" s="485">
        <v>65</v>
      </c>
      <c r="G196" s="442"/>
      <c r="H196" s="486"/>
      <c r="I196" s="443"/>
      <c r="J196" s="442"/>
      <c r="K196" s="442"/>
      <c r="L196" s="486"/>
      <c r="M196" s="443"/>
    </row>
    <row r="197" spans="2:13" ht="18" customHeight="1" thickBot="1" x14ac:dyDescent="0.35">
      <c r="B197" s="67" t="s">
        <v>159</v>
      </c>
      <c r="C197" s="68" t="s">
        <v>168</v>
      </c>
      <c r="D197" s="409" t="s">
        <v>51</v>
      </c>
      <c r="E197" s="149">
        <v>8</v>
      </c>
      <c r="F197" s="480"/>
      <c r="G197" s="447"/>
      <c r="H197" s="474"/>
      <c r="I197" s="448"/>
      <c r="J197" s="447"/>
      <c r="K197" s="447"/>
      <c r="L197" s="474"/>
      <c r="M197" s="448"/>
    </row>
    <row r="198" spans="2:13" ht="20.100000000000001" customHeight="1" thickTop="1" thickBot="1" x14ac:dyDescent="0.35">
      <c r="B198" s="188"/>
      <c r="C198" s="24"/>
      <c r="D198" s="401"/>
      <c r="E198" s="150"/>
      <c r="F198" s="489"/>
      <c r="G198" s="451"/>
      <c r="H198" s="469"/>
      <c r="I198" s="452"/>
      <c r="J198" s="451"/>
      <c r="K198" s="451"/>
      <c r="L198" s="469"/>
      <c r="M198" s="452"/>
    </row>
    <row r="199" spans="2:13" ht="20.25" thickTop="1" x14ac:dyDescent="0.3"/>
  </sheetData>
  <customSheetViews>
    <customSheetView guid="{138F9C41-3E53-442D-AB51-77E65097F49E}" hiddenRows="1">
      <selection activeCell="C6" sqref="C6"/>
      <pageMargins left="0.511811024" right="0.511811024" top="0.78740157499999996" bottom="0.78740157499999996" header="0.31496062000000002" footer="0.31496062000000002"/>
    </customSheetView>
  </customSheetViews>
  <mergeCells count="5">
    <mergeCell ref="F1:I1"/>
    <mergeCell ref="J1:M1"/>
    <mergeCell ref="B34:B42"/>
    <mergeCell ref="C34:C35"/>
    <mergeCell ref="C41:C42"/>
  </mergeCells>
  <pageMargins left="0" right="0" top="0.27559055118110237" bottom="0.11811023622047245" header="0.31496062992125984" footer="0.31496062992125984"/>
  <pageSetup paperSize="9" scale="99" orientation="portrait" horizontalDpi="4294967294" verticalDpi="4294967294" r:id="rId1"/>
  <rowBreaks count="3" manualBreakCount="3">
    <brk id="50" min="1" max="12" man="1"/>
    <brk id="102" min="1" max="12" man="1"/>
    <brk id="150" min="1" max="12" man="1"/>
  </rowBreaks>
  <drawing r:id="rId2"/>
  <legacyDrawing r:id="rId3"/>
  <oleObjects>
    <mc:AlternateContent xmlns:mc="http://schemas.openxmlformats.org/markup-compatibility/2006">
      <mc:Choice Requires="x14">
        <oleObject progId="MSPhotoEd.3" shapeId="11265" r:id="rId4">
          <objectPr defaultSize="0" autoPict="0" r:id="rId5">
            <anchor moveWithCells="1" sizeWithCells="1">
              <from>
                <xdr:col>14</xdr:col>
                <xdr:colOff>95250</xdr:colOff>
                <xdr:row>1</xdr:row>
                <xdr:rowOff>152400</xdr:rowOff>
              </from>
              <to>
                <xdr:col>14</xdr:col>
                <xdr:colOff>895350</xdr:colOff>
                <xdr:row>2</xdr:row>
                <xdr:rowOff>228600</xdr:rowOff>
              </to>
            </anchor>
          </objectPr>
        </oleObject>
      </mc:Choice>
      <mc:Fallback>
        <oleObject progId="MSPhotoEd.3" shapeId="1126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2"/>
  <sheetViews>
    <sheetView view="pageBreakPreview" topLeftCell="A13" zoomScaleNormal="124" zoomScaleSheetLayoutView="100" workbookViewId="0">
      <selection activeCell="H18" sqref="H18"/>
    </sheetView>
  </sheetViews>
  <sheetFormatPr defaultRowHeight="15" x14ac:dyDescent="0.25"/>
  <cols>
    <col min="1" max="1" width="17" style="745" bestFit="1" customWidth="1"/>
    <col min="2" max="2" width="21.5703125" style="673" bestFit="1" customWidth="1"/>
    <col min="3" max="3" width="9.140625" style="714" bestFit="1" customWidth="1"/>
    <col min="4" max="4" width="5.7109375" style="795" bestFit="1" customWidth="1"/>
    <col min="5" max="12" width="5.7109375" style="673" customWidth="1"/>
  </cols>
  <sheetData>
    <row r="1" spans="1:12" ht="16.5" thickTop="1" thickBot="1" x14ac:dyDescent="0.3">
      <c r="A1" s="799" t="s">
        <v>192</v>
      </c>
      <c r="B1" s="796" t="s">
        <v>193</v>
      </c>
      <c r="C1" s="797" t="s">
        <v>194</v>
      </c>
      <c r="D1" s="798" t="s">
        <v>195</v>
      </c>
      <c r="E1" s="1809"/>
      <c r="F1" s="1803"/>
      <c r="G1" s="1803"/>
      <c r="H1" s="1804"/>
      <c r="I1" s="1802"/>
      <c r="J1" s="1803"/>
      <c r="K1" s="1803"/>
      <c r="L1" s="1804"/>
    </row>
    <row r="2" spans="1:12" ht="16.5" thickTop="1" thickBot="1" x14ac:dyDescent="0.3">
      <c r="A2" s="726"/>
      <c r="B2" s="558" t="s">
        <v>37</v>
      </c>
      <c r="C2" s="70" t="s">
        <v>38</v>
      </c>
      <c r="D2" s="747">
        <v>22</v>
      </c>
      <c r="E2" s="559"/>
      <c r="F2" s="559"/>
      <c r="G2" s="559"/>
      <c r="H2" s="560"/>
      <c r="I2" s="559"/>
      <c r="J2" s="559"/>
      <c r="K2" s="559"/>
      <c r="L2" s="560"/>
    </row>
    <row r="3" spans="1:12" ht="15.75" thickBot="1" x14ac:dyDescent="0.3">
      <c r="A3" s="727"/>
      <c r="B3" s="561" t="s">
        <v>39</v>
      </c>
      <c r="C3" s="680" t="s">
        <v>38</v>
      </c>
      <c r="D3" s="748">
        <v>23</v>
      </c>
      <c r="E3" s="563"/>
      <c r="F3" s="563"/>
      <c r="G3" s="564"/>
      <c r="H3" s="565"/>
      <c r="I3" s="563"/>
      <c r="J3" s="563"/>
      <c r="K3" s="564"/>
      <c r="L3" s="565"/>
    </row>
    <row r="4" spans="1:12" ht="15.75" thickBot="1" x14ac:dyDescent="0.3">
      <c r="A4" s="727"/>
      <c r="B4" s="561" t="s">
        <v>40</v>
      </c>
      <c r="C4" s="680" t="s">
        <v>38</v>
      </c>
      <c r="D4" s="748">
        <v>27</v>
      </c>
      <c r="E4" s="563"/>
      <c r="F4" s="563"/>
      <c r="G4" s="564"/>
      <c r="H4" s="566"/>
      <c r="I4" s="563"/>
      <c r="J4" s="563"/>
      <c r="K4" s="564"/>
      <c r="L4" s="566"/>
    </row>
    <row r="5" spans="1:12" ht="15.75" thickBot="1" x14ac:dyDescent="0.3">
      <c r="A5" s="727" t="s">
        <v>5</v>
      </c>
      <c r="B5" s="567" t="s">
        <v>41</v>
      </c>
      <c r="C5" s="680" t="s">
        <v>38</v>
      </c>
      <c r="D5" s="748">
        <v>22</v>
      </c>
      <c r="E5" s="568"/>
      <c r="F5" s="568"/>
      <c r="G5" s="564"/>
      <c r="H5" s="566"/>
      <c r="I5" s="568"/>
      <c r="J5" s="568"/>
      <c r="K5" s="564"/>
      <c r="L5" s="566"/>
    </row>
    <row r="6" spans="1:12" ht="15.75" thickBot="1" x14ac:dyDescent="0.3">
      <c r="A6" s="727"/>
      <c r="B6" s="561" t="s">
        <v>42</v>
      </c>
      <c r="C6" s="680" t="s">
        <v>38</v>
      </c>
      <c r="D6" s="748">
        <v>23</v>
      </c>
      <c r="E6" s="563"/>
      <c r="F6" s="563"/>
      <c r="G6" s="564"/>
      <c r="H6" s="566"/>
      <c r="I6" s="563"/>
      <c r="J6" s="563"/>
      <c r="K6" s="564"/>
      <c r="L6" s="566"/>
    </row>
    <row r="7" spans="1:12" ht="15.75" thickBot="1" x14ac:dyDescent="0.3">
      <c r="A7" s="727"/>
      <c r="B7" s="569" t="s">
        <v>43</v>
      </c>
      <c r="C7" s="681" t="s">
        <v>38</v>
      </c>
      <c r="D7" s="749">
        <v>27</v>
      </c>
      <c r="E7" s="570"/>
      <c r="F7" s="570"/>
      <c r="G7" s="570"/>
      <c r="H7" s="571"/>
      <c r="I7" s="570"/>
      <c r="J7" s="570"/>
      <c r="K7" s="570"/>
      <c r="L7" s="571"/>
    </row>
    <row r="8" spans="1:12" ht="16.5" thickTop="1" thickBot="1" x14ac:dyDescent="0.3">
      <c r="A8" s="728"/>
      <c r="B8" s="572" t="s">
        <v>44</v>
      </c>
      <c r="C8" s="682" t="s">
        <v>45</v>
      </c>
      <c r="D8" s="750">
        <v>6</v>
      </c>
      <c r="E8" s="574"/>
      <c r="F8" s="574"/>
      <c r="G8" s="574"/>
      <c r="H8" s="575"/>
      <c r="I8" s="574"/>
      <c r="J8" s="574"/>
      <c r="K8" s="574"/>
      <c r="L8" s="575"/>
    </row>
    <row r="9" spans="1:12" ht="15.75" thickTop="1" x14ac:dyDescent="0.25">
      <c r="A9" s="726"/>
      <c r="B9" s="1796" t="s">
        <v>46</v>
      </c>
      <c r="C9" s="683" t="s">
        <v>47</v>
      </c>
      <c r="D9" s="751">
        <v>8</v>
      </c>
      <c r="E9" s="577"/>
      <c r="F9" s="577"/>
      <c r="G9" s="577"/>
      <c r="H9" s="578"/>
      <c r="I9" s="577"/>
      <c r="J9" s="577"/>
      <c r="K9" s="577"/>
      <c r="L9" s="578"/>
    </row>
    <row r="10" spans="1:12" ht="15.75" thickBot="1" x14ac:dyDescent="0.3">
      <c r="A10" s="1808" t="s">
        <v>6</v>
      </c>
      <c r="B10" s="1789"/>
      <c r="C10" s="684" t="s">
        <v>38</v>
      </c>
      <c r="D10" s="752">
        <v>20</v>
      </c>
      <c r="E10" s="580"/>
      <c r="F10" s="580"/>
      <c r="G10" s="580"/>
      <c r="H10" s="581"/>
      <c r="I10" s="580"/>
      <c r="J10" s="580"/>
      <c r="K10" s="580"/>
      <c r="L10" s="581"/>
    </row>
    <row r="11" spans="1:12" x14ac:dyDescent="0.25">
      <c r="A11" s="1784"/>
      <c r="B11" s="1790" t="s">
        <v>48</v>
      </c>
      <c r="C11" s="685" t="s">
        <v>47</v>
      </c>
      <c r="D11" s="753">
        <v>10</v>
      </c>
      <c r="E11" s="582"/>
      <c r="F11" s="582"/>
      <c r="G11" s="582"/>
      <c r="H11" s="583"/>
      <c r="I11" s="582"/>
      <c r="J11" s="582"/>
      <c r="K11" s="582"/>
      <c r="L11" s="583"/>
    </row>
    <row r="12" spans="1:12" ht="15.75" thickBot="1" x14ac:dyDescent="0.3">
      <c r="A12" s="729"/>
      <c r="B12" s="1787"/>
      <c r="C12" s="682" t="s">
        <v>38</v>
      </c>
      <c r="D12" s="754">
        <v>18</v>
      </c>
      <c r="E12" s="585"/>
      <c r="F12" s="585"/>
      <c r="G12" s="585"/>
      <c r="H12" s="586"/>
      <c r="I12" s="585"/>
      <c r="J12" s="585"/>
      <c r="K12" s="585"/>
      <c r="L12" s="586"/>
    </row>
    <row r="13" spans="1:12" ht="16.5" thickTop="1" thickBot="1" x14ac:dyDescent="0.3">
      <c r="A13" s="730" t="s">
        <v>32</v>
      </c>
      <c r="B13" s="587" t="s">
        <v>49</v>
      </c>
      <c r="C13" s="686"/>
      <c r="D13" s="755"/>
      <c r="E13" s="559"/>
      <c r="F13" s="559"/>
      <c r="G13" s="559"/>
      <c r="H13" s="560"/>
      <c r="I13" s="559"/>
      <c r="J13" s="559"/>
      <c r="K13" s="559"/>
      <c r="L13" s="560"/>
    </row>
    <row r="14" spans="1:12" ht="15.75" thickTop="1" x14ac:dyDescent="0.25">
      <c r="A14" s="726"/>
      <c r="B14" s="1796" t="s">
        <v>50</v>
      </c>
      <c r="C14" s="70" t="s">
        <v>51</v>
      </c>
      <c r="D14" s="747">
        <v>9</v>
      </c>
      <c r="E14" s="589"/>
      <c r="F14" s="589"/>
      <c r="G14" s="589"/>
      <c r="H14" s="590"/>
      <c r="I14" s="589"/>
      <c r="J14" s="589"/>
      <c r="K14" s="589"/>
      <c r="L14" s="590"/>
    </row>
    <row r="15" spans="1:12" ht="15.75" thickBot="1" x14ac:dyDescent="0.3">
      <c r="A15" s="727"/>
      <c r="B15" s="1789"/>
      <c r="C15" s="687" t="s">
        <v>51</v>
      </c>
      <c r="D15" s="752">
        <v>7</v>
      </c>
      <c r="E15" s="580"/>
      <c r="F15" s="580"/>
      <c r="G15" s="591"/>
      <c r="H15" s="581"/>
      <c r="I15" s="580"/>
      <c r="J15" s="580"/>
      <c r="K15" s="591"/>
      <c r="L15" s="581"/>
    </row>
    <row r="16" spans="1:12" x14ac:dyDescent="0.25">
      <c r="A16" s="727" t="s">
        <v>7</v>
      </c>
      <c r="B16" s="558" t="s">
        <v>52</v>
      </c>
      <c r="C16" s="70" t="s">
        <v>51</v>
      </c>
      <c r="D16" s="747">
        <v>8</v>
      </c>
      <c r="E16" s="559"/>
      <c r="F16" s="559"/>
      <c r="G16" s="559"/>
      <c r="H16" s="560"/>
      <c r="I16" s="559"/>
      <c r="J16" s="559"/>
      <c r="K16" s="559"/>
      <c r="L16" s="560"/>
    </row>
    <row r="17" spans="1:12" x14ac:dyDescent="0.25">
      <c r="A17" s="727"/>
      <c r="B17" s="592" t="s">
        <v>53</v>
      </c>
      <c r="C17" s="688" t="s">
        <v>51</v>
      </c>
      <c r="D17" s="756">
        <v>6</v>
      </c>
      <c r="E17" s="593"/>
      <c r="F17" s="593"/>
      <c r="G17" s="594"/>
      <c r="H17" s="595"/>
      <c r="I17" s="593"/>
      <c r="J17" s="593"/>
      <c r="K17" s="594"/>
      <c r="L17" s="595"/>
    </row>
    <row r="18" spans="1:12" ht="15.75" thickBot="1" x14ac:dyDescent="0.3">
      <c r="A18" s="728"/>
      <c r="B18" s="584" t="s">
        <v>39</v>
      </c>
      <c r="C18" s="682" t="s">
        <v>51</v>
      </c>
      <c r="D18" s="750">
        <v>5</v>
      </c>
      <c r="E18" s="574"/>
      <c r="F18" s="574"/>
      <c r="G18" s="574"/>
      <c r="H18" s="575"/>
      <c r="I18" s="574"/>
      <c r="J18" s="574"/>
      <c r="K18" s="574"/>
      <c r="L18" s="575"/>
    </row>
    <row r="19" spans="1:12" ht="16.5" thickTop="1" thickBot="1" x14ac:dyDescent="0.3">
      <c r="A19" s="731" t="s">
        <v>34</v>
      </c>
      <c r="B19" s="596"/>
      <c r="C19" s="70" t="s">
        <v>45</v>
      </c>
      <c r="D19" s="757">
        <v>1.5</v>
      </c>
      <c r="E19" s="559"/>
      <c r="F19" s="559"/>
      <c r="G19" s="559"/>
      <c r="H19" s="560"/>
      <c r="I19" s="559"/>
      <c r="J19" s="559"/>
      <c r="K19" s="559"/>
      <c r="L19" s="560"/>
    </row>
    <row r="20" spans="1:12" ht="15.75" thickTop="1" x14ac:dyDescent="0.25">
      <c r="A20" s="726"/>
      <c r="B20" s="597" t="s">
        <v>54</v>
      </c>
      <c r="C20" s="689" t="s">
        <v>45</v>
      </c>
      <c r="D20" s="758"/>
      <c r="E20" s="589"/>
      <c r="F20" s="589"/>
      <c r="G20" s="599"/>
      <c r="H20" s="590"/>
      <c r="I20" s="589"/>
      <c r="J20" s="589"/>
      <c r="K20" s="599"/>
      <c r="L20" s="590"/>
    </row>
    <row r="21" spans="1:12" x14ac:dyDescent="0.25">
      <c r="A21" s="727" t="s">
        <v>9</v>
      </c>
      <c r="B21" s="600" t="s">
        <v>55</v>
      </c>
      <c r="C21" s="688" t="s">
        <v>45</v>
      </c>
      <c r="D21" s="756">
        <v>3</v>
      </c>
      <c r="E21" s="593"/>
      <c r="F21" s="593"/>
      <c r="G21" s="594"/>
      <c r="H21" s="595"/>
      <c r="I21" s="593"/>
      <c r="J21" s="593"/>
      <c r="K21" s="594"/>
      <c r="L21" s="595"/>
    </row>
    <row r="22" spans="1:12" ht="15.75" thickBot="1" x14ac:dyDescent="0.3">
      <c r="A22" s="728"/>
      <c r="B22" s="601" t="s">
        <v>56</v>
      </c>
      <c r="C22" s="682" t="s">
        <v>45</v>
      </c>
      <c r="D22" s="750"/>
      <c r="E22" s="574"/>
      <c r="F22" s="574"/>
      <c r="G22" s="602"/>
      <c r="H22" s="575"/>
      <c r="I22" s="574"/>
      <c r="J22" s="574"/>
      <c r="K22" s="602"/>
      <c r="L22" s="575"/>
    </row>
    <row r="23" spans="1:12" ht="16.5" thickTop="1" thickBot="1" x14ac:dyDescent="0.3">
      <c r="A23" s="1783" t="s">
        <v>10</v>
      </c>
      <c r="B23" s="558" t="s">
        <v>16</v>
      </c>
      <c r="C23" s="70" t="s">
        <v>57</v>
      </c>
      <c r="D23" s="747">
        <v>18</v>
      </c>
      <c r="E23" s="559"/>
      <c r="F23" s="559"/>
      <c r="G23" s="603"/>
      <c r="H23" s="560"/>
      <c r="I23" s="559"/>
      <c r="J23" s="559"/>
      <c r="K23" s="603"/>
      <c r="L23" s="560"/>
    </row>
    <row r="24" spans="1:12" x14ac:dyDescent="0.25">
      <c r="A24" s="1784"/>
      <c r="B24" s="1790" t="s">
        <v>24</v>
      </c>
      <c r="C24" s="73" t="s">
        <v>45</v>
      </c>
      <c r="D24" s="761">
        <v>20</v>
      </c>
      <c r="E24" s="640"/>
      <c r="F24" s="640"/>
      <c r="G24" s="640"/>
      <c r="H24" s="642"/>
      <c r="I24" s="640"/>
      <c r="J24" s="640"/>
      <c r="K24" s="640"/>
      <c r="L24" s="642"/>
    </row>
    <row r="25" spans="1:12" x14ac:dyDescent="0.25">
      <c r="A25" s="1784"/>
      <c r="B25" s="1791"/>
      <c r="C25" s="70" t="s">
        <v>57</v>
      </c>
      <c r="D25" s="747">
        <v>18</v>
      </c>
      <c r="E25" s="559"/>
      <c r="F25" s="559"/>
      <c r="G25" s="559"/>
      <c r="H25" s="560"/>
      <c r="I25" s="559"/>
      <c r="J25" s="559"/>
      <c r="K25" s="559"/>
      <c r="L25" s="560"/>
    </row>
    <row r="26" spans="1:12" ht="15.75" thickBot="1" x14ac:dyDescent="0.3">
      <c r="A26" s="1784"/>
      <c r="B26" s="1791"/>
      <c r="C26" s="701" t="s">
        <v>57</v>
      </c>
      <c r="D26" s="788">
        <v>16</v>
      </c>
      <c r="E26" s="646"/>
      <c r="F26" s="646"/>
      <c r="G26" s="646"/>
      <c r="H26" s="647"/>
      <c r="I26" s="646"/>
      <c r="J26" s="646"/>
      <c r="K26" s="646"/>
      <c r="L26" s="647"/>
    </row>
    <row r="27" spans="1:12" x14ac:dyDescent="0.25">
      <c r="A27" s="1784"/>
      <c r="B27" s="1790" t="s">
        <v>58</v>
      </c>
      <c r="C27" s="73" t="s">
        <v>45</v>
      </c>
      <c r="D27" s="761">
        <v>20</v>
      </c>
      <c r="E27" s="640"/>
      <c r="F27" s="640"/>
      <c r="G27" s="640"/>
      <c r="H27" s="642"/>
      <c r="I27" s="640"/>
      <c r="J27" s="640"/>
      <c r="K27" s="640"/>
      <c r="L27" s="642"/>
    </row>
    <row r="28" spans="1:12" x14ac:dyDescent="0.25">
      <c r="A28" s="1784"/>
      <c r="B28" s="1791"/>
      <c r="C28" s="70" t="s">
        <v>57</v>
      </c>
      <c r="D28" s="747">
        <v>18</v>
      </c>
      <c r="E28" s="559"/>
      <c r="F28" s="559"/>
      <c r="G28" s="559"/>
      <c r="H28" s="560"/>
      <c r="I28" s="559"/>
      <c r="J28" s="559"/>
      <c r="K28" s="559"/>
      <c r="L28" s="560"/>
    </row>
    <row r="29" spans="1:12" ht="15.75" thickBot="1" x14ac:dyDescent="0.3">
      <c r="A29" s="1784"/>
      <c r="B29" s="1789"/>
      <c r="C29" s="687" t="s">
        <v>57</v>
      </c>
      <c r="D29" s="752">
        <v>16</v>
      </c>
      <c r="E29" s="580"/>
      <c r="F29" s="580"/>
      <c r="G29" s="580"/>
      <c r="H29" s="581"/>
      <c r="I29" s="580"/>
      <c r="J29" s="580"/>
      <c r="K29" s="580"/>
      <c r="L29" s="581"/>
    </row>
    <row r="30" spans="1:12" x14ac:dyDescent="0.25">
      <c r="A30" s="1784"/>
      <c r="B30" s="1786" t="s">
        <v>59</v>
      </c>
      <c r="C30" s="831" t="s">
        <v>45</v>
      </c>
      <c r="D30" s="759">
        <v>16</v>
      </c>
      <c r="E30" s="604"/>
      <c r="F30" s="604"/>
      <c r="G30" s="649"/>
      <c r="H30" s="605"/>
      <c r="I30" s="604"/>
      <c r="J30" s="604"/>
      <c r="K30" s="649"/>
      <c r="L30" s="605"/>
    </row>
    <row r="31" spans="1:12" ht="15.75" thickBot="1" x14ac:dyDescent="0.3">
      <c r="A31" s="1784"/>
      <c r="B31" s="1789"/>
      <c r="C31" s="88" t="s">
        <v>45</v>
      </c>
      <c r="D31" s="752">
        <v>9</v>
      </c>
      <c r="E31" s="580"/>
      <c r="F31" s="580"/>
      <c r="G31" s="580"/>
      <c r="H31" s="581"/>
      <c r="I31" s="580"/>
      <c r="J31" s="580"/>
      <c r="K31" s="580"/>
      <c r="L31" s="581"/>
    </row>
    <row r="32" spans="1:12" x14ac:dyDescent="0.25">
      <c r="A32" s="1784"/>
      <c r="B32" s="1790" t="s">
        <v>241</v>
      </c>
      <c r="C32" s="831" t="s">
        <v>45</v>
      </c>
      <c r="D32" s="759">
        <v>20</v>
      </c>
      <c r="E32" s="604"/>
      <c r="F32" s="604"/>
      <c r="G32" s="604"/>
      <c r="H32" s="605"/>
      <c r="I32" s="604"/>
      <c r="J32" s="604"/>
      <c r="K32" s="604"/>
      <c r="L32" s="605"/>
    </row>
    <row r="33" spans="1:12" x14ac:dyDescent="0.25">
      <c r="A33" s="1784"/>
      <c r="B33" s="1791"/>
      <c r="C33" s="688" t="s">
        <v>57</v>
      </c>
      <c r="D33" s="756">
        <v>18</v>
      </c>
      <c r="E33" s="593"/>
      <c r="F33" s="593"/>
      <c r="G33" s="593"/>
      <c r="H33" s="595"/>
      <c r="I33" s="593"/>
      <c r="J33" s="593"/>
      <c r="K33" s="593"/>
      <c r="L33" s="595"/>
    </row>
    <row r="34" spans="1:12" ht="15.75" thickBot="1" x14ac:dyDescent="0.3">
      <c r="A34" s="1784"/>
      <c r="B34" s="1789"/>
      <c r="C34" s="701" t="s">
        <v>57</v>
      </c>
      <c r="D34" s="788">
        <v>16</v>
      </c>
      <c r="E34" s="646"/>
      <c r="F34" s="646"/>
      <c r="G34" s="646"/>
      <c r="H34" s="647"/>
      <c r="I34" s="646"/>
      <c r="J34" s="646"/>
      <c r="K34" s="646"/>
      <c r="L34" s="647"/>
    </row>
    <row r="35" spans="1:12" x14ac:dyDescent="0.25">
      <c r="A35" s="1784"/>
      <c r="B35" s="1790" t="s">
        <v>242</v>
      </c>
      <c r="C35" s="73" t="s">
        <v>45</v>
      </c>
      <c r="D35" s="761">
        <v>20</v>
      </c>
      <c r="E35" s="640"/>
      <c r="F35" s="640"/>
      <c r="G35" s="640"/>
      <c r="H35" s="642"/>
      <c r="I35" s="640"/>
      <c r="J35" s="640"/>
      <c r="K35" s="640"/>
      <c r="L35" s="642"/>
    </row>
    <row r="36" spans="1:12" x14ac:dyDescent="0.25">
      <c r="A36" s="1784"/>
      <c r="B36" s="1791"/>
      <c r="C36" s="70" t="s">
        <v>57</v>
      </c>
      <c r="D36" s="747">
        <v>18</v>
      </c>
      <c r="E36" s="559"/>
      <c r="F36" s="559"/>
      <c r="G36" s="559"/>
      <c r="H36" s="560"/>
      <c r="I36" s="559"/>
      <c r="J36" s="559"/>
      <c r="K36" s="559"/>
      <c r="L36" s="560"/>
    </row>
    <row r="37" spans="1:12" ht="15.75" thickBot="1" x14ac:dyDescent="0.3">
      <c r="A37" s="1784"/>
      <c r="B37" s="1789"/>
      <c r="C37" s="687" t="s">
        <v>57</v>
      </c>
      <c r="D37" s="752">
        <v>16</v>
      </c>
      <c r="E37" s="580"/>
      <c r="F37" s="580"/>
      <c r="G37" s="580"/>
      <c r="H37" s="581"/>
      <c r="I37" s="580"/>
      <c r="J37" s="580"/>
      <c r="K37" s="580"/>
      <c r="L37" s="581"/>
    </row>
    <row r="38" spans="1:12" x14ac:dyDescent="0.25">
      <c r="A38" s="1784"/>
      <c r="B38" s="1790" t="s">
        <v>243</v>
      </c>
      <c r="C38" s="70" t="s">
        <v>57</v>
      </c>
      <c r="D38" s="747">
        <v>20</v>
      </c>
      <c r="E38" s="559"/>
      <c r="F38" s="559"/>
      <c r="G38" s="559"/>
      <c r="H38" s="560"/>
      <c r="I38" s="559"/>
      <c r="J38" s="559"/>
      <c r="K38" s="559"/>
      <c r="L38" s="560"/>
    </row>
    <row r="39" spans="1:12" ht="15.75" thickBot="1" x14ac:dyDescent="0.3">
      <c r="A39" s="1784"/>
      <c r="B39" s="1789"/>
      <c r="C39" s="687" t="s">
        <v>45</v>
      </c>
      <c r="D39" s="752"/>
      <c r="E39" s="580"/>
      <c r="F39" s="580"/>
      <c r="G39" s="580"/>
      <c r="H39" s="581"/>
      <c r="I39" s="580"/>
      <c r="J39" s="580"/>
      <c r="K39" s="580"/>
      <c r="L39" s="581"/>
    </row>
    <row r="40" spans="1:12" x14ac:dyDescent="0.25">
      <c r="A40" s="1784"/>
      <c r="B40" s="1790" t="s">
        <v>63</v>
      </c>
      <c r="C40" s="73" t="s">
        <v>64</v>
      </c>
      <c r="D40" s="761">
        <v>20</v>
      </c>
      <c r="E40" s="640"/>
      <c r="F40" s="640"/>
      <c r="G40" s="641"/>
      <c r="H40" s="642"/>
      <c r="I40" s="640"/>
      <c r="J40" s="640"/>
      <c r="K40" s="641"/>
      <c r="L40" s="642"/>
    </row>
    <row r="41" spans="1:12" ht="15.75" thickBot="1" x14ac:dyDescent="0.3">
      <c r="A41" s="1785"/>
      <c r="B41" s="1787"/>
      <c r="C41" s="694" t="s">
        <v>64</v>
      </c>
      <c r="D41" s="754">
        <v>12</v>
      </c>
      <c r="E41" s="609"/>
      <c r="F41" s="609"/>
      <c r="G41" s="616"/>
      <c r="H41" s="610"/>
      <c r="I41" s="609"/>
      <c r="J41" s="609"/>
      <c r="K41" s="616"/>
      <c r="L41" s="610"/>
    </row>
    <row r="42" spans="1:12" ht="16.5" thickTop="1" thickBot="1" x14ac:dyDescent="0.3">
      <c r="A42" s="730" t="s">
        <v>35</v>
      </c>
      <c r="B42" s="572"/>
      <c r="C42" s="685" t="s">
        <v>45</v>
      </c>
      <c r="D42" s="750">
        <v>10</v>
      </c>
      <c r="E42" s="611"/>
      <c r="F42" s="611"/>
      <c r="G42" s="612"/>
      <c r="H42" s="613"/>
      <c r="I42" s="611"/>
      <c r="J42" s="611"/>
      <c r="K42" s="612"/>
      <c r="L42" s="613"/>
    </row>
    <row r="43" spans="1:12" ht="16.5" thickTop="1" thickBot="1" x14ac:dyDescent="0.3">
      <c r="A43" s="730" t="s">
        <v>36</v>
      </c>
      <c r="B43" s="614"/>
      <c r="C43" s="692" t="s">
        <v>45</v>
      </c>
      <c r="D43" s="755">
        <v>8</v>
      </c>
      <c r="E43" s="611"/>
      <c r="F43" s="611"/>
      <c r="G43" s="611"/>
      <c r="H43" s="613"/>
      <c r="I43" s="611"/>
      <c r="J43" s="611"/>
      <c r="K43" s="611"/>
      <c r="L43" s="613"/>
    </row>
    <row r="44" spans="1:12" ht="16.5" thickTop="1" thickBot="1" x14ac:dyDescent="0.3">
      <c r="A44" s="730" t="s">
        <v>11</v>
      </c>
      <c r="B44" s="614"/>
      <c r="C44" s="686" t="s">
        <v>51</v>
      </c>
      <c r="D44" s="746">
        <v>1.7</v>
      </c>
      <c r="E44" s="611"/>
      <c r="F44" s="611"/>
      <c r="G44" s="611"/>
      <c r="H44" s="613"/>
      <c r="I44" s="611"/>
      <c r="J44" s="611"/>
      <c r="K44" s="611"/>
      <c r="L44" s="613"/>
    </row>
    <row r="45" spans="1:12" ht="15.75" thickTop="1" x14ac:dyDescent="0.25">
      <c r="A45" s="1788" t="s">
        <v>12</v>
      </c>
      <c r="B45" s="1796" t="s">
        <v>67</v>
      </c>
      <c r="C45" s="689"/>
      <c r="D45" s="758"/>
      <c r="E45" s="589"/>
      <c r="F45" s="589"/>
      <c r="G45" s="589"/>
      <c r="H45" s="590"/>
      <c r="I45" s="589"/>
      <c r="J45" s="589"/>
      <c r="K45" s="589"/>
      <c r="L45" s="590"/>
    </row>
    <row r="46" spans="1:12" ht="15.75" thickBot="1" x14ac:dyDescent="0.3">
      <c r="A46" s="1784"/>
      <c r="B46" s="1789"/>
      <c r="C46" s="687"/>
      <c r="D46" s="752"/>
      <c r="E46" s="580"/>
      <c r="F46" s="580"/>
      <c r="G46" s="580"/>
      <c r="H46" s="581"/>
      <c r="I46" s="580"/>
      <c r="J46" s="580"/>
      <c r="K46" s="580"/>
      <c r="L46" s="581"/>
    </row>
    <row r="47" spans="1:12" ht="15.75" hidden="1" customHeight="1" thickBot="1" x14ac:dyDescent="0.3">
      <c r="A47" s="1784"/>
      <c r="B47" s="805"/>
      <c r="C47" s="684"/>
      <c r="D47" s="760"/>
      <c r="E47" s="609"/>
      <c r="F47" s="609"/>
      <c r="G47" s="609"/>
      <c r="H47" s="610"/>
      <c r="I47" s="609"/>
      <c r="J47" s="609"/>
      <c r="K47" s="609"/>
      <c r="L47" s="610"/>
    </row>
    <row r="48" spans="1:12" x14ac:dyDescent="0.25">
      <c r="A48" s="1784"/>
      <c r="B48" s="1790" t="s">
        <v>70</v>
      </c>
      <c r="C48" s="70"/>
      <c r="D48" s="747"/>
      <c r="E48" s="559"/>
      <c r="F48" s="559"/>
      <c r="G48" s="559"/>
      <c r="H48" s="560"/>
      <c r="I48" s="559"/>
      <c r="J48" s="559"/>
      <c r="K48" s="559"/>
      <c r="L48" s="560"/>
    </row>
    <row r="49" spans="1:12" ht="15.75" thickBot="1" x14ac:dyDescent="0.3">
      <c r="A49" s="1784"/>
      <c r="B49" s="1791"/>
      <c r="C49" s="688"/>
      <c r="D49" s="756"/>
      <c r="E49" s="593"/>
      <c r="F49" s="593"/>
      <c r="G49" s="594"/>
      <c r="H49" s="595"/>
      <c r="I49" s="593"/>
      <c r="J49" s="593"/>
      <c r="K49" s="594"/>
      <c r="L49" s="595"/>
    </row>
    <row r="50" spans="1:12" ht="15.75" hidden="1" customHeight="1" thickBot="1" x14ac:dyDescent="0.3">
      <c r="A50" s="1784"/>
      <c r="B50" s="558"/>
      <c r="C50" s="70"/>
      <c r="D50" s="747"/>
      <c r="E50" s="559"/>
      <c r="F50" s="559"/>
      <c r="G50" s="603"/>
      <c r="H50" s="560"/>
      <c r="I50" s="559"/>
      <c r="J50" s="559"/>
      <c r="K50" s="603"/>
      <c r="L50" s="560"/>
    </row>
    <row r="51" spans="1:12" ht="15.75" thickBot="1" x14ac:dyDescent="0.3">
      <c r="A51" s="1784"/>
      <c r="B51" s="807" t="s">
        <v>50</v>
      </c>
      <c r="C51" s="690"/>
      <c r="D51" s="808"/>
      <c r="E51" s="604"/>
      <c r="F51" s="604"/>
      <c r="G51" s="649"/>
      <c r="H51" s="605"/>
      <c r="I51" s="604"/>
      <c r="J51" s="604"/>
      <c r="K51" s="649"/>
      <c r="L51" s="605"/>
    </row>
    <row r="52" spans="1:12" ht="15.75" thickBot="1" x14ac:dyDescent="0.3">
      <c r="A52" s="1784"/>
      <c r="B52" s="561" t="s">
        <v>73</v>
      </c>
      <c r="C52" s="680"/>
      <c r="D52" s="748"/>
      <c r="E52" s="563"/>
      <c r="F52" s="563"/>
      <c r="G52" s="564"/>
      <c r="H52" s="566"/>
      <c r="I52" s="563"/>
      <c r="J52" s="563"/>
      <c r="K52" s="564"/>
      <c r="L52" s="566"/>
    </row>
    <row r="53" spans="1:12" x14ac:dyDescent="0.25">
      <c r="A53" s="1784"/>
      <c r="B53" s="1790" t="s">
        <v>74</v>
      </c>
      <c r="C53" s="70"/>
      <c r="D53" s="747"/>
      <c r="E53" s="559"/>
      <c r="F53" s="559"/>
      <c r="G53" s="559"/>
      <c r="H53" s="560"/>
      <c r="I53" s="559"/>
      <c r="J53" s="559"/>
      <c r="K53" s="559"/>
      <c r="L53" s="560"/>
    </row>
    <row r="54" spans="1:12" ht="15.75" thickBot="1" x14ac:dyDescent="0.3">
      <c r="A54" s="1784"/>
      <c r="B54" s="1791"/>
      <c r="C54" s="693"/>
      <c r="D54" s="762"/>
      <c r="E54" s="617"/>
      <c r="F54" s="617"/>
      <c r="G54" s="617"/>
      <c r="H54" s="618"/>
      <c r="I54" s="617"/>
      <c r="J54" s="617"/>
      <c r="K54" s="617"/>
      <c r="L54" s="618"/>
    </row>
    <row r="55" spans="1:12" ht="15.75" hidden="1" thickBot="1" x14ac:dyDescent="0.3">
      <c r="A55" s="728"/>
      <c r="B55" s="624"/>
      <c r="C55" s="694" t="s">
        <v>57</v>
      </c>
      <c r="D55" s="754">
        <v>10</v>
      </c>
      <c r="E55" s="585"/>
      <c r="F55" s="585"/>
      <c r="G55" s="619"/>
      <c r="H55" s="586"/>
      <c r="I55" s="585"/>
      <c r="J55" s="585"/>
      <c r="K55" s="619"/>
      <c r="L55" s="586"/>
    </row>
    <row r="56" spans="1:12" ht="16.5" thickTop="1" thickBot="1" x14ac:dyDescent="0.3">
      <c r="A56" s="735" t="s">
        <v>13</v>
      </c>
      <c r="B56" s="615"/>
      <c r="C56" s="689" t="s">
        <v>75</v>
      </c>
      <c r="D56" s="758">
        <v>5</v>
      </c>
      <c r="E56" s="611"/>
      <c r="F56" s="611"/>
      <c r="G56" s="611"/>
      <c r="H56" s="613"/>
      <c r="I56" s="611"/>
      <c r="J56" s="611"/>
      <c r="K56" s="611"/>
      <c r="L56" s="613"/>
    </row>
    <row r="57" spans="1:12" ht="0.95" customHeight="1" thickTop="1" thickBot="1" x14ac:dyDescent="0.3">
      <c r="A57" s="735"/>
      <c r="B57" s="615"/>
      <c r="C57" s="689"/>
      <c r="D57" s="758"/>
      <c r="E57" s="611"/>
      <c r="F57" s="611"/>
      <c r="G57" s="611"/>
      <c r="H57" s="613"/>
      <c r="I57" s="611"/>
      <c r="J57" s="611"/>
      <c r="K57" s="611"/>
      <c r="L57" s="613"/>
    </row>
    <row r="58" spans="1:12" ht="16.5" thickTop="1" thickBot="1" x14ac:dyDescent="0.3">
      <c r="A58" s="730" t="s">
        <v>76</v>
      </c>
      <c r="B58" s="614"/>
      <c r="C58" s="686"/>
      <c r="D58" s="755">
        <v>7</v>
      </c>
      <c r="E58" s="611"/>
      <c r="F58" s="611"/>
      <c r="G58" s="611"/>
      <c r="H58" s="613"/>
      <c r="I58" s="611"/>
      <c r="J58" s="611"/>
      <c r="K58" s="611"/>
      <c r="L58" s="613"/>
    </row>
    <row r="59" spans="1:12" ht="16.5" thickTop="1" thickBot="1" x14ac:dyDescent="0.3">
      <c r="A59" s="1783" t="s">
        <v>170</v>
      </c>
      <c r="B59" s="620" t="s">
        <v>77</v>
      </c>
      <c r="C59" s="695"/>
      <c r="D59" s="763"/>
      <c r="E59" s="622"/>
      <c r="F59" s="622"/>
      <c r="G59" s="622"/>
      <c r="H59" s="623"/>
      <c r="I59" s="622"/>
      <c r="J59" s="622"/>
      <c r="K59" s="622"/>
      <c r="L59" s="623"/>
    </row>
    <row r="60" spans="1:12" ht="15.75" thickBot="1" x14ac:dyDescent="0.3">
      <c r="A60" s="1785"/>
      <c r="B60" s="624" t="s">
        <v>78</v>
      </c>
      <c r="C60" s="682"/>
      <c r="D60" s="750">
        <v>3</v>
      </c>
      <c r="E60" s="574"/>
      <c r="F60" s="574"/>
      <c r="G60" s="602"/>
      <c r="H60" s="575"/>
      <c r="I60" s="574"/>
      <c r="J60" s="574"/>
      <c r="K60" s="602"/>
      <c r="L60" s="575"/>
    </row>
    <row r="61" spans="1:12" ht="16.5" thickTop="1" thickBot="1" x14ac:dyDescent="0.3">
      <c r="A61" s="730" t="s">
        <v>14</v>
      </c>
      <c r="B61" s="614" t="s">
        <v>15</v>
      </c>
      <c r="C61" s="686" t="s">
        <v>65</v>
      </c>
      <c r="D61" s="755"/>
      <c r="E61" s="611"/>
      <c r="F61" s="611"/>
      <c r="G61" s="611"/>
      <c r="H61" s="613"/>
      <c r="I61" s="611"/>
      <c r="J61" s="611"/>
      <c r="K61" s="611"/>
      <c r="L61" s="613"/>
    </row>
    <row r="62" spans="1:12" ht="16.5" thickTop="1" thickBot="1" x14ac:dyDescent="0.3">
      <c r="A62" s="736" t="s">
        <v>79</v>
      </c>
      <c r="B62" s="572"/>
      <c r="C62" s="682" t="s">
        <v>45</v>
      </c>
      <c r="D62" s="750">
        <v>10</v>
      </c>
      <c r="E62" s="574"/>
      <c r="F62" s="574"/>
      <c r="G62" s="574"/>
      <c r="H62" s="575"/>
      <c r="I62" s="574"/>
      <c r="J62" s="574"/>
      <c r="K62" s="574"/>
      <c r="L62" s="575"/>
    </row>
    <row r="63" spans="1:12" ht="16.5" thickTop="1" thickBot="1" x14ac:dyDescent="0.3">
      <c r="A63" s="1788" t="s">
        <v>16</v>
      </c>
      <c r="B63" s="625" t="s">
        <v>80</v>
      </c>
      <c r="C63" s="695"/>
      <c r="D63" s="763">
        <v>12</v>
      </c>
      <c r="E63" s="622"/>
      <c r="F63" s="622"/>
      <c r="G63" s="626"/>
      <c r="H63" s="623"/>
      <c r="I63" s="622"/>
      <c r="J63" s="622"/>
      <c r="K63" s="626"/>
      <c r="L63" s="623"/>
    </row>
    <row r="64" spans="1:12" ht="15.75" thickBot="1" x14ac:dyDescent="0.3">
      <c r="A64" s="1785"/>
      <c r="B64" s="572" t="s">
        <v>81</v>
      </c>
      <c r="C64" s="682"/>
      <c r="D64" s="750"/>
      <c r="E64" s="574"/>
      <c r="F64" s="574"/>
      <c r="G64" s="574"/>
      <c r="H64" s="575"/>
      <c r="I64" s="574"/>
      <c r="J64" s="574"/>
      <c r="K64" s="574"/>
      <c r="L64" s="575"/>
    </row>
    <row r="65" spans="1:12" ht="15.75" thickTop="1" x14ac:dyDescent="0.25">
      <c r="A65" s="1806" t="s">
        <v>177</v>
      </c>
      <c r="B65" s="281"/>
      <c r="C65" s="696" t="s">
        <v>178</v>
      </c>
      <c r="D65" s="764"/>
      <c r="E65" s="577"/>
      <c r="F65" s="577"/>
      <c r="G65" s="577"/>
      <c r="H65" s="578"/>
      <c r="I65" s="577"/>
      <c r="J65" s="577"/>
      <c r="K65" s="577"/>
      <c r="L65" s="578"/>
    </row>
    <row r="66" spans="1:12" ht="15.75" thickBot="1" x14ac:dyDescent="0.3">
      <c r="A66" s="1785"/>
      <c r="B66" s="284"/>
      <c r="C66" s="697" t="s">
        <v>179</v>
      </c>
      <c r="D66" s="765"/>
      <c r="E66" s="574"/>
      <c r="F66" s="574"/>
      <c r="G66" s="574"/>
      <c r="H66" s="575"/>
      <c r="I66" s="574"/>
      <c r="J66" s="574"/>
      <c r="K66" s="574"/>
      <c r="L66" s="575"/>
    </row>
    <row r="67" spans="1:12" ht="15.75" thickTop="1" x14ac:dyDescent="0.25">
      <c r="A67" s="1783" t="s">
        <v>18</v>
      </c>
      <c r="B67" s="1796" t="s">
        <v>82</v>
      </c>
      <c r="C67" s="698" t="s">
        <v>0</v>
      </c>
      <c r="D67" s="753">
        <v>1</v>
      </c>
      <c r="E67" s="582"/>
      <c r="F67" s="582"/>
      <c r="G67" s="582"/>
      <c r="H67" s="583"/>
      <c r="I67" s="582"/>
      <c r="J67" s="582"/>
      <c r="K67" s="582"/>
      <c r="L67" s="583"/>
    </row>
    <row r="68" spans="1:12" ht="15.75" thickBot="1" x14ac:dyDescent="0.3">
      <c r="A68" s="1785"/>
      <c r="B68" s="1787"/>
      <c r="C68" s="694" t="s">
        <v>45</v>
      </c>
      <c r="D68" s="766">
        <v>8</v>
      </c>
      <c r="E68" s="627"/>
      <c r="F68" s="585"/>
      <c r="G68" s="619"/>
      <c r="H68" s="586"/>
      <c r="I68" s="585"/>
      <c r="J68" s="585"/>
      <c r="K68" s="619"/>
      <c r="L68" s="586"/>
    </row>
    <row r="69" spans="1:12" ht="15.75" thickTop="1" x14ac:dyDescent="0.25">
      <c r="A69" s="1788" t="s">
        <v>20</v>
      </c>
      <c r="B69" s="1796" t="s">
        <v>83</v>
      </c>
      <c r="C69" s="683" t="s">
        <v>84</v>
      </c>
      <c r="D69" s="767">
        <v>2</v>
      </c>
      <c r="E69" s="628"/>
      <c r="F69" s="577"/>
      <c r="G69" s="577"/>
      <c r="H69" s="578"/>
      <c r="I69" s="577"/>
      <c r="J69" s="577"/>
      <c r="K69" s="577"/>
      <c r="L69" s="578"/>
    </row>
    <row r="70" spans="1:12" ht="15.75" thickBot="1" x14ac:dyDescent="0.3">
      <c r="A70" s="1784"/>
      <c r="B70" s="1789"/>
      <c r="C70" s="687" t="s">
        <v>68</v>
      </c>
      <c r="D70" s="768">
        <v>8</v>
      </c>
      <c r="E70" s="629"/>
      <c r="F70" s="580"/>
      <c r="G70" s="580"/>
      <c r="H70" s="581"/>
      <c r="I70" s="580"/>
      <c r="J70" s="580"/>
      <c r="K70" s="580"/>
      <c r="L70" s="581"/>
    </row>
    <row r="71" spans="1:12" x14ac:dyDescent="0.25">
      <c r="A71" s="1784"/>
      <c r="B71" s="1790" t="s">
        <v>85</v>
      </c>
      <c r="C71" s="685" t="s">
        <v>51</v>
      </c>
      <c r="D71" s="769">
        <v>1.5</v>
      </c>
      <c r="E71" s="630"/>
      <c r="F71" s="582"/>
      <c r="G71" s="631"/>
      <c r="H71" s="583"/>
      <c r="I71" s="582"/>
      <c r="J71" s="582"/>
      <c r="K71" s="631"/>
      <c r="L71" s="583"/>
    </row>
    <row r="72" spans="1:12" ht="15.75" thickBot="1" x14ac:dyDescent="0.3">
      <c r="A72" s="1785"/>
      <c r="B72" s="1787"/>
      <c r="C72" s="694" t="s">
        <v>68</v>
      </c>
      <c r="D72" s="766">
        <v>8</v>
      </c>
      <c r="E72" s="627"/>
      <c r="F72" s="585"/>
      <c r="G72" s="619"/>
      <c r="H72" s="586"/>
      <c r="I72" s="585"/>
      <c r="J72" s="585"/>
      <c r="K72" s="619"/>
      <c r="L72" s="586"/>
    </row>
    <row r="73" spans="1:12" ht="15.75" thickTop="1" x14ac:dyDescent="0.25">
      <c r="A73" s="1806" t="s">
        <v>87</v>
      </c>
      <c r="B73" s="294"/>
      <c r="C73" s="70" t="s">
        <v>89</v>
      </c>
      <c r="D73" s="770"/>
      <c r="E73" s="632"/>
      <c r="F73" s="559"/>
      <c r="G73" s="559"/>
      <c r="H73" s="560"/>
      <c r="I73" s="559"/>
      <c r="J73" s="559"/>
      <c r="K73" s="559"/>
      <c r="L73" s="560"/>
    </row>
    <row r="74" spans="1:12" x14ac:dyDescent="0.25">
      <c r="A74" s="1784"/>
      <c r="B74" s="1805" t="s">
        <v>88</v>
      </c>
      <c r="C74" s="688" t="s">
        <v>86</v>
      </c>
      <c r="D74" s="771"/>
      <c r="E74" s="633"/>
      <c r="F74" s="593"/>
      <c r="G74" s="593"/>
      <c r="H74" s="595"/>
      <c r="I74" s="593"/>
      <c r="J74" s="593"/>
      <c r="K74" s="593"/>
      <c r="L74" s="595"/>
    </row>
    <row r="75" spans="1:12" ht="15.75" thickBot="1" x14ac:dyDescent="0.3">
      <c r="A75" s="1784"/>
      <c r="B75" s="1791"/>
      <c r="C75" s="688" t="s">
        <v>51</v>
      </c>
      <c r="D75" s="771"/>
      <c r="E75" s="633"/>
      <c r="F75" s="593"/>
      <c r="G75" s="593"/>
      <c r="H75" s="595"/>
      <c r="I75" s="593"/>
      <c r="J75" s="593"/>
      <c r="K75" s="593"/>
      <c r="L75" s="595"/>
    </row>
    <row r="76" spans="1:12" ht="15.75" hidden="1" thickBot="1" x14ac:dyDescent="0.3">
      <c r="A76" s="1785"/>
      <c r="B76" s="603"/>
      <c r="C76" s="70" t="s">
        <v>51</v>
      </c>
      <c r="D76" s="770"/>
      <c r="E76" s="630"/>
      <c r="F76" s="582"/>
      <c r="G76" s="582"/>
      <c r="H76" s="583"/>
      <c r="I76" s="582"/>
      <c r="J76" s="582"/>
      <c r="K76" s="582"/>
      <c r="L76" s="583"/>
    </row>
    <row r="77" spans="1:12" ht="16.5" thickTop="1" thickBot="1" x14ac:dyDescent="0.3">
      <c r="A77" s="730" t="s">
        <v>19</v>
      </c>
      <c r="B77" s="588" t="s">
        <v>90</v>
      </c>
      <c r="C77" s="699" t="s">
        <v>65</v>
      </c>
      <c r="D77" s="772">
        <v>1</v>
      </c>
      <c r="E77" s="634"/>
      <c r="F77" s="611"/>
      <c r="G77" s="612"/>
      <c r="H77" s="613"/>
      <c r="I77" s="611"/>
      <c r="J77" s="611"/>
      <c r="K77" s="612"/>
      <c r="L77" s="613"/>
    </row>
    <row r="78" spans="1:12" ht="16.5" thickTop="1" thickBot="1" x14ac:dyDescent="0.3">
      <c r="A78" s="1783" t="s">
        <v>21</v>
      </c>
      <c r="B78" s="323"/>
      <c r="C78" s="841"/>
      <c r="D78" s="770"/>
      <c r="E78" s="632"/>
      <c r="F78" s="559"/>
      <c r="G78" s="559"/>
      <c r="H78" s="560"/>
      <c r="I78" s="559"/>
      <c r="J78" s="559"/>
      <c r="K78" s="559"/>
      <c r="L78" s="560"/>
    </row>
    <row r="79" spans="1:12" ht="15.75" thickBot="1" x14ac:dyDescent="0.3">
      <c r="A79" s="1784"/>
      <c r="B79" s="562" t="s">
        <v>50</v>
      </c>
      <c r="C79" s="680" t="s">
        <v>51</v>
      </c>
      <c r="D79" s="775">
        <v>10</v>
      </c>
      <c r="E79" s="643"/>
      <c r="F79" s="563"/>
      <c r="G79" s="563"/>
      <c r="H79" s="566"/>
      <c r="I79" s="563"/>
      <c r="J79" s="563"/>
      <c r="K79" s="563"/>
      <c r="L79" s="566"/>
    </row>
    <row r="80" spans="1:12" ht="15.75" thickBot="1" x14ac:dyDescent="0.3">
      <c r="A80" s="1785"/>
      <c r="B80" s="635" t="s">
        <v>52</v>
      </c>
      <c r="C80" s="700" t="s">
        <v>51</v>
      </c>
      <c r="D80" s="773">
        <v>12</v>
      </c>
      <c r="E80" s="636"/>
      <c r="F80" s="637"/>
      <c r="G80" s="637"/>
      <c r="H80" s="638"/>
      <c r="I80" s="637"/>
      <c r="J80" s="637"/>
      <c r="K80" s="637"/>
      <c r="L80" s="638"/>
    </row>
    <row r="81" spans="1:12" ht="16.5" thickTop="1" thickBot="1" x14ac:dyDescent="0.3">
      <c r="A81" s="726"/>
      <c r="B81" s="323" t="s">
        <v>91</v>
      </c>
      <c r="C81" s="70" t="s">
        <v>92</v>
      </c>
      <c r="D81" s="770">
        <v>25</v>
      </c>
      <c r="E81" s="632"/>
      <c r="F81" s="559"/>
      <c r="G81" s="559"/>
      <c r="H81" s="560"/>
      <c r="I81" s="559"/>
      <c r="J81" s="559"/>
      <c r="K81" s="559"/>
      <c r="L81" s="560"/>
    </row>
    <row r="82" spans="1:12" x14ac:dyDescent="0.25">
      <c r="A82" s="732"/>
      <c r="B82" s="1790" t="s">
        <v>206</v>
      </c>
      <c r="C82" s="73" t="s">
        <v>92</v>
      </c>
      <c r="D82" s="774">
        <v>25</v>
      </c>
      <c r="E82" s="639"/>
      <c r="F82" s="640"/>
      <c r="G82" s="641"/>
      <c r="H82" s="642"/>
      <c r="I82" s="640"/>
      <c r="J82" s="640"/>
      <c r="K82" s="641"/>
      <c r="L82" s="642"/>
    </row>
    <row r="83" spans="1:12" x14ac:dyDescent="0.25">
      <c r="A83" s="732"/>
      <c r="B83" s="1807"/>
      <c r="C83" s="688" t="s">
        <v>95</v>
      </c>
      <c r="D83" s="771">
        <v>22</v>
      </c>
      <c r="E83" s="633"/>
      <c r="F83" s="593"/>
      <c r="G83" s="594"/>
      <c r="H83" s="595"/>
      <c r="I83" s="593"/>
      <c r="J83" s="593"/>
      <c r="K83" s="594"/>
      <c r="L83" s="595"/>
    </row>
    <row r="84" spans="1:12" ht="15.75" thickBot="1" x14ac:dyDescent="0.3">
      <c r="A84" s="732"/>
      <c r="B84" s="557" t="s">
        <v>96</v>
      </c>
      <c r="C84" s="687" t="s">
        <v>92</v>
      </c>
      <c r="D84" s="768">
        <v>25</v>
      </c>
      <c r="E84" s="629"/>
      <c r="F84" s="580"/>
      <c r="G84" s="591"/>
      <c r="H84" s="581"/>
      <c r="I84" s="580"/>
      <c r="J84" s="580"/>
      <c r="K84" s="591"/>
      <c r="L84" s="581"/>
    </row>
    <row r="85" spans="1:12" ht="15.75" thickBot="1" x14ac:dyDescent="0.3">
      <c r="A85" s="732"/>
      <c r="B85" s="562" t="s">
        <v>97</v>
      </c>
      <c r="C85" s="680" t="s">
        <v>92</v>
      </c>
      <c r="D85" s="775">
        <v>25</v>
      </c>
      <c r="E85" s="643"/>
      <c r="F85" s="563"/>
      <c r="G85" s="563"/>
      <c r="H85" s="566"/>
      <c r="I85" s="563"/>
      <c r="J85" s="563"/>
      <c r="K85" s="563"/>
      <c r="L85" s="566"/>
    </row>
    <row r="86" spans="1:12" ht="15.75" thickBot="1" x14ac:dyDescent="0.3">
      <c r="A86" s="732" t="s">
        <v>22</v>
      </c>
      <c r="B86" s="562" t="s">
        <v>98</v>
      </c>
      <c r="C86" s="680" t="s">
        <v>92</v>
      </c>
      <c r="D86" s="775">
        <v>25</v>
      </c>
      <c r="E86" s="643"/>
      <c r="F86" s="563"/>
      <c r="G86" s="564"/>
      <c r="H86" s="566"/>
      <c r="I86" s="563"/>
      <c r="J86" s="563"/>
      <c r="K86" s="564"/>
      <c r="L86" s="566"/>
    </row>
    <row r="87" spans="1:12" x14ac:dyDescent="0.25">
      <c r="A87" s="732"/>
      <c r="B87" s="1790" t="s">
        <v>171</v>
      </c>
      <c r="C87" s="685" t="s">
        <v>157</v>
      </c>
      <c r="D87" s="769">
        <v>10.3</v>
      </c>
      <c r="E87" s="630"/>
      <c r="F87" s="582"/>
      <c r="G87" s="582"/>
      <c r="H87" s="583"/>
      <c r="I87" s="582"/>
      <c r="J87" s="582"/>
      <c r="K87" s="582"/>
      <c r="L87" s="583"/>
    </row>
    <row r="88" spans="1:12" ht="15.75" thickBot="1" x14ac:dyDescent="0.3">
      <c r="A88" s="732"/>
      <c r="B88" s="1789"/>
      <c r="C88" s="701" t="s">
        <v>38</v>
      </c>
      <c r="D88" s="776">
        <v>25</v>
      </c>
      <c r="E88" s="645"/>
      <c r="F88" s="646"/>
      <c r="G88" s="646"/>
      <c r="H88" s="647"/>
      <c r="I88" s="646"/>
      <c r="J88" s="646"/>
      <c r="K88" s="646"/>
      <c r="L88" s="647"/>
    </row>
    <row r="89" spans="1:12" x14ac:dyDescent="0.25">
      <c r="A89" s="732"/>
      <c r="B89" s="556" t="s">
        <v>100</v>
      </c>
      <c r="C89" s="690" t="s">
        <v>38</v>
      </c>
      <c r="D89" s="777">
        <v>18</v>
      </c>
      <c r="E89" s="648"/>
      <c r="F89" s="604"/>
      <c r="G89" s="649"/>
      <c r="H89" s="605"/>
      <c r="I89" s="604"/>
      <c r="J89" s="604"/>
      <c r="K89" s="649"/>
      <c r="L89" s="605"/>
    </row>
    <row r="90" spans="1:12" ht="15.75" thickBot="1" x14ac:dyDescent="0.3">
      <c r="A90" s="732"/>
      <c r="B90" s="557" t="s">
        <v>101</v>
      </c>
      <c r="C90" s="687" t="s">
        <v>71</v>
      </c>
      <c r="D90" s="768">
        <v>15</v>
      </c>
      <c r="E90" s="629"/>
      <c r="F90" s="580"/>
      <c r="G90" s="591"/>
      <c r="H90" s="581"/>
      <c r="I90" s="580"/>
      <c r="J90" s="580"/>
      <c r="K90" s="591"/>
      <c r="L90" s="581"/>
    </row>
    <row r="91" spans="1:12" ht="15.75" thickBot="1" x14ac:dyDescent="0.3">
      <c r="A91" s="733"/>
      <c r="B91" s="323" t="s">
        <v>102</v>
      </c>
      <c r="C91" s="70" t="s">
        <v>92</v>
      </c>
      <c r="D91" s="770">
        <v>25</v>
      </c>
      <c r="E91" s="632"/>
      <c r="F91" s="559"/>
      <c r="G91" s="559"/>
      <c r="H91" s="560"/>
      <c r="I91" s="559"/>
      <c r="J91" s="559"/>
      <c r="K91" s="559"/>
      <c r="L91" s="560"/>
    </row>
    <row r="92" spans="1:12" ht="16.5" thickTop="1" thickBot="1" x14ac:dyDescent="0.3">
      <c r="A92" s="730" t="s">
        <v>23</v>
      </c>
      <c r="B92" s="588" t="s">
        <v>8</v>
      </c>
      <c r="C92" s="686" t="s">
        <v>103</v>
      </c>
      <c r="D92" s="772">
        <v>2</v>
      </c>
      <c r="E92" s="634"/>
      <c r="F92" s="611"/>
      <c r="G92" s="611"/>
      <c r="H92" s="613"/>
      <c r="I92" s="611"/>
      <c r="J92" s="611"/>
      <c r="K92" s="611"/>
      <c r="L92" s="613"/>
    </row>
    <row r="93" spans="1:12" ht="16.5" thickTop="1" thickBot="1" x14ac:dyDescent="0.3">
      <c r="A93" s="735"/>
      <c r="B93" s="598" t="s">
        <v>104</v>
      </c>
      <c r="C93" s="689"/>
      <c r="D93" s="778">
        <v>12</v>
      </c>
      <c r="E93" s="650"/>
      <c r="F93" s="589"/>
      <c r="G93" s="589"/>
      <c r="H93" s="590"/>
      <c r="I93" s="589"/>
      <c r="J93" s="589"/>
      <c r="K93" s="589"/>
      <c r="L93" s="590"/>
    </row>
    <row r="94" spans="1:12" x14ac:dyDescent="0.25">
      <c r="A94" s="732" t="s">
        <v>173</v>
      </c>
      <c r="B94" s="1795" t="s">
        <v>105</v>
      </c>
      <c r="C94" s="73" t="s">
        <v>157</v>
      </c>
      <c r="D94" s="774">
        <v>13</v>
      </c>
      <c r="E94" s="639"/>
      <c r="F94" s="640"/>
      <c r="G94" s="640"/>
      <c r="H94" s="642"/>
      <c r="I94" s="640"/>
      <c r="J94" s="640"/>
      <c r="K94" s="640"/>
      <c r="L94" s="642"/>
    </row>
    <row r="95" spans="1:12" x14ac:dyDescent="0.25">
      <c r="A95" s="842"/>
      <c r="B95" s="1805"/>
      <c r="C95" s="688" t="s">
        <v>38</v>
      </c>
      <c r="D95" s="771"/>
      <c r="E95" s="633"/>
      <c r="F95" s="593"/>
      <c r="G95" s="593"/>
      <c r="H95" s="595"/>
      <c r="I95" s="593"/>
      <c r="J95" s="593"/>
      <c r="K95" s="593"/>
      <c r="L95" s="595"/>
    </row>
    <row r="96" spans="1:12" ht="15.75" thickBot="1" x14ac:dyDescent="0.3">
      <c r="A96" s="736"/>
      <c r="B96" s="1787"/>
      <c r="C96" s="682" t="s">
        <v>95</v>
      </c>
      <c r="D96" s="782">
        <v>20</v>
      </c>
      <c r="E96" s="655"/>
      <c r="F96" s="574"/>
      <c r="G96" s="574"/>
      <c r="H96" s="575"/>
      <c r="I96" s="574"/>
      <c r="J96" s="574"/>
      <c r="K96" s="574"/>
      <c r="L96" s="575"/>
    </row>
    <row r="97" spans="1:12" ht="15.75" thickTop="1" x14ac:dyDescent="0.25">
      <c r="A97" s="1798" t="s">
        <v>245</v>
      </c>
      <c r="B97" s="599"/>
      <c r="C97" s="720">
        <v>100</v>
      </c>
      <c r="D97" s="781">
        <v>18</v>
      </c>
      <c r="E97" s="721"/>
      <c r="F97" s="722"/>
      <c r="G97" s="722"/>
      <c r="H97" s="725"/>
      <c r="I97" s="722"/>
      <c r="J97" s="722"/>
      <c r="K97" s="722"/>
      <c r="L97" s="725"/>
    </row>
    <row r="98" spans="1:12" x14ac:dyDescent="0.25">
      <c r="A98" s="1799"/>
      <c r="B98" s="323"/>
      <c r="C98" s="685"/>
      <c r="D98" s="780">
        <v>18</v>
      </c>
      <c r="E98" s="630"/>
      <c r="F98" s="582"/>
      <c r="G98" s="631"/>
      <c r="H98" s="583"/>
      <c r="I98" s="582"/>
      <c r="J98" s="582"/>
      <c r="K98" s="631"/>
      <c r="L98" s="583"/>
    </row>
    <row r="99" spans="1:12" x14ac:dyDescent="0.25">
      <c r="A99" s="1799"/>
      <c r="B99" s="323" t="s">
        <v>25</v>
      </c>
      <c r="C99" s="688">
        <v>165</v>
      </c>
      <c r="D99" s="771">
        <v>18</v>
      </c>
      <c r="E99" s="633"/>
      <c r="F99" s="593"/>
      <c r="G99" s="594"/>
      <c r="H99" s="595"/>
      <c r="I99" s="593"/>
      <c r="J99" s="593"/>
      <c r="K99" s="594"/>
      <c r="L99" s="595"/>
    </row>
    <row r="100" spans="1:12" x14ac:dyDescent="0.25">
      <c r="A100" s="1799"/>
      <c r="B100" s="323"/>
      <c r="C100" s="688">
        <v>198</v>
      </c>
      <c r="D100" s="771">
        <v>18</v>
      </c>
      <c r="E100" s="633"/>
      <c r="F100" s="593"/>
      <c r="G100" s="594"/>
      <c r="H100" s="595"/>
      <c r="I100" s="593"/>
      <c r="J100" s="593"/>
      <c r="K100" s="594"/>
      <c r="L100" s="595"/>
    </row>
    <row r="101" spans="1:12" ht="15.75" thickBot="1" x14ac:dyDescent="0.3">
      <c r="A101" s="1799"/>
      <c r="B101" s="573"/>
      <c r="C101" s="715" t="s">
        <v>47</v>
      </c>
      <c r="D101" s="766">
        <v>9</v>
      </c>
      <c r="E101" s="627"/>
      <c r="F101" s="585"/>
      <c r="G101" s="619"/>
      <c r="H101" s="586"/>
      <c r="I101" s="585"/>
      <c r="J101" s="585"/>
      <c r="K101" s="619"/>
      <c r="L101" s="586"/>
    </row>
    <row r="102" spans="1:12" ht="15.75" thickTop="1" x14ac:dyDescent="0.25">
      <c r="A102" s="1799"/>
      <c r="B102" s="598"/>
      <c r="C102" s="720">
        <v>100</v>
      </c>
      <c r="D102" s="781">
        <v>18</v>
      </c>
      <c r="E102" s="721"/>
      <c r="F102" s="722"/>
      <c r="G102" s="723"/>
      <c r="H102" s="725"/>
      <c r="I102" s="722"/>
      <c r="J102" s="722"/>
      <c r="K102" s="723"/>
      <c r="L102" s="725"/>
    </row>
    <row r="103" spans="1:12" x14ac:dyDescent="0.25">
      <c r="A103" s="1799"/>
      <c r="B103" s="323"/>
      <c r="C103" s="685" t="s">
        <v>106</v>
      </c>
      <c r="D103" s="780">
        <v>18</v>
      </c>
      <c r="E103" s="630"/>
      <c r="F103" s="582"/>
      <c r="G103" s="631"/>
      <c r="H103" s="583"/>
      <c r="I103" s="582"/>
      <c r="J103" s="582"/>
      <c r="K103" s="631"/>
      <c r="L103" s="583"/>
    </row>
    <row r="104" spans="1:12" x14ac:dyDescent="0.25">
      <c r="A104" s="1799"/>
      <c r="B104" s="323" t="s">
        <v>107</v>
      </c>
      <c r="C104" s="701" t="s">
        <v>108</v>
      </c>
      <c r="D104" s="776">
        <v>18</v>
      </c>
      <c r="E104" s="645"/>
      <c r="F104" s="646"/>
      <c r="G104" s="654"/>
      <c r="H104" s="647"/>
      <c r="I104" s="646"/>
      <c r="J104" s="646"/>
      <c r="K104" s="654"/>
      <c r="L104" s="647"/>
    </row>
    <row r="105" spans="1:12" x14ac:dyDescent="0.25">
      <c r="A105" s="1799"/>
      <c r="B105" s="323"/>
      <c r="C105" s="701">
        <v>198</v>
      </c>
      <c r="D105" s="776">
        <v>18</v>
      </c>
      <c r="E105" s="645"/>
      <c r="F105" s="646"/>
      <c r="G105" s="654"/>
      <c r="H105" s="647"/>
      <c r="I105" s="646"/>
      <c r="J105" s="646"/>
      <c r="K105" s="654"/>
      <c r="L105" s="647"/>
    </row>
    <row r="106" spans="1:12" ht="15.75" thickBot="1" x14ac:dyDescent="0.3">
      <c r="A106" s="1799"/>
      <c r="B106" s="323"/>
      <c r="C106" s="703" t="s">
        <v>47</v>
      </c>
      <c r="D106" s="776">
        <v>9</v>
      </c>
      <c r="E106" s="645"/>
      <c r="F106" s="646"/>
      <c r="G106" s="654"/>
      <c r="H106" s="647"/>
      <c r="I106" s="646"/>
      <c r="J106" s="646"/>
      <c r="K106" s="654"/>
      <c r="L106" s="647"/>
    </row>
    <row r="107" spans="1:12" ht="15.75" thickBot="1" x14ac:dyDescent="0.3">
      <c r="A107" s="1799"/>
      <c r="B107" s="562" t="s">
        <v>109</v>
      </c>
      <c r="C107" s="680" t="s">
        <v>33</v>
      </c>
      <c r="D107" s="775">
        <v>18</v>
      </c>
      <c r="E107" s="643"/>
      <c r="F107" s="563"/>
      <c r="G107" s="564"/>
      <c r="H107" s="566"/>
      <c r="I107" s="563"/>
      <c r="J107" s="563"/>
      <c r="K107" s="564"/>
      <c r="L107" s="566"/>
    </row>
    <row r="108" spans="1:12" ht="15.75" thickBot="1" x14ac:dyDescent="0.3">
      <c r="A108" s="1799"/>
      <c r="B108" s="562" t="s">
        <v>110</v>
      </c>
      <c r="C108" s="680" t="s">
        <v>111</v>
      </c>
      <c r="D108" s="775">
        <v>18</v>
      </c>
      <c r="E108" s="643"/>
      <c r="F108" s="563"/>
      <c r="G108" s="564"/>
      <c r="H108" s="566"/>
      <c r="I108" s="563"/>
      <c r="J108" s="563"/>
      <c r="K108" s="564"/>
      <c r="L108" s="566"/>
    </row>
    <row r="109" spans="1:12" ht="15.75" thickBot="1" x14ac:dyDescent="0.3">
      <c r="A109" s="1799"/>
      <c r="B109" s="556" t="s">
        <v>112</v>
      </c>
      <c r="C109" s="690" t="s">
        <v>86</v>
      </c>
      <c r="D109" s="777">
        <v>18</v>
      </c>
      <c r="E109" s="648"/>
      <c r="F109" s="604"/>
      <c r="G109" s="649"/>
      <c r="H109" s="605"/>
      <c r="I109" s="604"/>
      <c r="J109" s="604"/>
      <c r="K109" s="649"/>
      <c r="L109" s="605"/>
    </row>
    <row r="110" spans="1:12" x14ac:dyDescent="0.25">
      <c r="A110" s="1799"/>
      <c r="B110" s="1790" t="s">
        <v>113</v>
      </c>
      <c r="C110" s="690" t="s">
        <v>216</v>
      </c>
      <c r="D110" s="777">
        <v>19</v>
      </c>
      <c r="E110" s="648"/>
      <c r="F110" s="604"/>
      <c r="G110" s="604"/>
      <c r="H110" s="605"/>
      <c r="I110" s="604"/>
      <c r="J110" s="604"/>
      <c r="K110" s="604"/>
      <c r="L110" s="605"/>
    </row>
    <row r="111" spans="1:12" ht="15.75" thickBot="1" x14ac:dyDescent="0.3">
      <c r="A111" s="1800"/>
      <c r="B111" s="1787"/>
      <c r="C111" s="694" t="s">
        <v>47</v>
      </c>
      <c r="D111" s="766">
        <v>9</v>
      </c>
      <c r="E111" s="627"/>
      <c r="F111" s="585"/>
      <c r="G111" s="585"/>
      <c r="H111" s="586"/>
      <c r="I111" s="585"/>
      <c r="J111" s="585"/>
      <c r="K111" s="585"/>
      <c r="L111" s="586"/>
    </row>
    <row r="112" spans="1:12" ht="0.95" customHeight="1" thickTop="1" thickBot="1" x14ac:dyDescent="0.3">
      <c r="A112" s="835"/>
      <c r="B112" s="836"/>
      <c r="C112" s="832"/>
      <c r="D112" s="833"/>
      <c r="E112" s="834"/>
      <c r="F112" s="834"/>
      <c r="G112" s="834"/>
      <c r="H112" s="846"/>
      <c r="I112" s="834"/>
      <c r="J112" s="834"/>
      <c r="K112" s="834"/>
      <c r="L112" s="834"/>
    </row>
    <row r="113" spans="1:12" ht="15.75" thickTop="1" x14ac:dyDescent="0.25">
      <c r="A113" s="1798" t="s">
        <v>245</v>
      </c>
      <c r="B113" s="1796" t="s">
        <v>114</v>
      </c>
      <c r="C113" s="689" t="s">
        <v>115</v>
      </c>
      <c r="D113" s="778">
        <v>20</v>
      </c>
      <c r="E113" s="650"/>
      <c r="F113" s="589"/>
      <c r="G113" s="589"/>
      <c r="H113" s="590"/>
      <c r="I113" s="589"/>
      <c r="J113" s="589"/>
      <c r="K113" s="589"/>
      <c r="L113" s="590"/>
    </row>
    <row r="114" spans="1:12" ht="15.75" thickBot="1" x14ac:dyDescent="0.3">
      <c r="A114" s="1799"/>
      <c r="B114" s="1789"/>
      <c r="C114" s="687" t="s">
        <v>47</v>
      </c>
      <c r="D114" s="768">
        <v>10</v>
      </c>
      <c r="E114" s="629"/>
      <c r="F114" s="580"/>
      <c r="G114" s="591"/>
      <c r="H114" s="581"/>
      <c r="I114" s="580"/>
      <c r="J114" s="580"/>
      <c r="K114" s="591"/>
      <c r="L114" s="581"/>
    </row>
    <row r="115" spans="1:12" x14ac:dyDescent="0.25">
      <c r="A115" s="1799"/>
      <c r="B115" s="556"/>
      <c r="C115" s="704" t="s">
        <v>116</v>
      </c>
      <c r="D115" s="774">
        <v>9</v>
      </c>
      <c r="E115" s="639"/>
      <c r="F115" s="640"/>
      <c r="G115" s="640"/>
      <c r="H115" s="642"/>
      <c r="I115" s="640"/>
      <c r="J115" s="640"/>
      <c r="K115" s="640"/>
      <c r="L115" s="642"/>
    </row>
    <row r="116" spans="1:12" x14ac:dyDescent="0.25">
      <c r="A116" s="1799"/>
      <c r="B116" s="323" t="s">
        <v>117</v>
      </c>
      <c r="C116" s="705" t="s">
        <v>118</v>
      </c>
      <c r="D116" s="780"/>
      <c r="E116" s="630"/>
      <c r="F116" s="582"/>
      <c r="G116" s="582"/>
      <c r="H116" s="583"/>
      <c r="I116" s="582"/>
      <c r="J116" s="582"/>
      <c r="K116" s="582"/>
      <c r="L116" s="583"/>
    </row>
    <row r="117" spans="1:12" ht="15.75" thickBot="1" x14ac:dyDescent="0.3">
      <c r="A117" s="1800"/>
      <c r="B117" s="573"/>
      <c r="C117" s="682" t="s">
        <v>47</v>
      </c>
      <c r="D117" s="782">
        <v>9</v>
      </c>
      <c r="E117" s="655"/>
      <c r="F117" s="574"/>
      <c r="G117" s="574"/>
      <c r="H117" s="575"/>
      <c r="I117" s="574"/>
      <c r="J117" s="574"/>
      <c r="K117" s="574"/>
      <c r="L117" s="575"/>
    </row>
    <row r="118" spans="1:12" ht="15.75" thickTop="1" x14ac:dyDescent="0.25">
      <c r="A118" s="734"/>
      <c r="B118" s="1796" t="s">
        <v>127</v>
      </c>
      <c r="C118" s="689"/>
      <c r="D118" s="758">
        <v>13</v>
      </c>
      <c r="E118" s="589"/>
      <c r="F118" s="589"/>
      <c r="G118" s="599"/>
      <c r="H118" s="590"/>
      <c r="I118" s="589"/>
      <c r="J118" s="589"/>
      <c r="K118" s="599"/>
      <c r="L118" s="590"/>
    </row>
    <row r="119" spans="1:12" ht="15.75" thickBot="1" x14ac:dyDescent="0.3">
      <c r="A119" s="1793" t="s">
        <v>128</v>
      </c>
      <c r="B119" s="1789"/>
      <c r="C119" s="88"/>
      <c r="D119" s="752">
        <v>10</v>
      </c>
      <c r="E119" s="580"/>
      <c r="F119" s="580"/>
      <c r="G119" s="591"/>
      <c r="H119" s="581"/>
      <c r="I119" s="580"/>
      <c r="J119" s="580"/>
      <c r="K119" s="591"/>
      <c r="L119" s="581"/>
    </row>
    <row r="120" spans="1:12" x14ac:dyDescent="0.25">
      <c r="A120" s="1784"/>
      <c r="B120" s="1790" t="s">
        <v>129</v>
      </c>
      <c r="C120" s="706" t="s">
        <v>233</v>
      </c>
      <c r="D120" s="761">
        <v>10</v>
      </c>
      <c r="E120" s="640"/>
      <c r="F120" s="640"/>
      <c r="G120" s="641"/>
      <c r="H120" s="642"/>
      <c r="I120" s="640"/>
      <c r="J120" s="640"/>
      <c r="K120" s="641"/>
      <c r="L120" s="642"/>
    </row>
    <row r="121" spans="1:12" ht="15.75" thickBot="1" x14ac:dyDescent="0.3">
      <c r="A121" s="729"/>
      <c r="B121" s="1787"/>
      <c r="C121" s="707">
        <v>21</v>
      </c>
      <c r="D121" s="750">
        <v>8</v>
      </c>
      <c r="E121" s="627"/>
      <c r="F121" s="585"/>
      <c r="G121" s="585"/>
      <c r="H121" s="586"/>
      <c r="I121" s="585"/>
      <c r="J121" s="585"/>
      <c r="K121" s="585"/>
      <c r="L121" s="586"/>
    </row>
    <row r="122" spans="1:12" ht="16.5" thickTop="1" thickBot="1" x14ac:dyDescent="0.3">
      <c r="A122" s="737"/>
      <c r="B122" s="656" t="s">
        <v>125</v>
      </c>
      <c r="C122" s="708" t="s">
        <v>45</v>
      </c>
      <c r="D122" s="783">
        <v>10</v>
      </c>
      <c r="E122" s="657"/>
      <c r="F122" s="658"/>
      <c r="G122" s="656"/>
      <c r="H122" s="659"/>
      <c r="I122" s="844"/>
      <c r="J122" s="658"/>
      <c r="K122" s="656"/>
      <c r="L122" s="659"/>
    </row>
    <row r="123" spans="1:12" ht="15.75" thickBot="1" x14ac:dyDescent="0.3">
      <c r="A123" s="727"/>
      <c r="B123" s="607" t="s">
        <v>176</v>
      </c>
      <c r="C123" s="691" t="s">
        <v>45</v>
      </c>
      <c r="D123" s="784">
        <v>10</v>
      </c>
      <c r="E123" s="660"/>
      <c r="F123" s="661"/>
      <c r="G123" s="607"/>
      <c r="H123" s="662"/>
      <c r="I123" s="845"/>
      <c r="J123" s="661"/>
      <c r="K123" s="607"/>
      <c r="L123" s="662"/>
    </row>
    <row r="124" spans="1:12" x14ac:dyDescent="0.25">
      <c r="A124" s="732"/>
      <c r="B124" s="1790" t="s">
        <v>121</v>
      </c>
      <c r="C124" s="685" t="s">
        <v>157</v>
      </c>
      <c r="D124" s="753">
        <v>15</v>
      </c>
      <c r="E124" s="582"/>
      <c r="F124" s="582"/>
      <c r="G124" s="631"/>
      <c r="H124" s="583"/>
      <c r="I124" s="582"/>
      <c r="J124" s="582"/>
      <c r="K124" s="631"/>
      <c r="L124" s="583"/>
    </row>
    <row r="125" spans="1:12" ht="15.75" thickBot="1" x14ac:dyDescent="0.3">
      <c r="A125" s="732"/>
      <c r="B125" s="1789"/>
      <c r="C125" s="70" t="s">
        <v>45</v>
      </c>
      <c r="D125" s="747">
        <v>9</v>
      </c>
      <c r="E125" s="559"/>
      <c r="F125" s="559"/>
      <c r="G125" s="559"/>
      <c r="H125" s="560"/>
      <c r="I125" s="559"/>
      <c r="J125" s="559"/>
      <c r="K125" s="559"/>
      <c r="L125" s="560"/>
    </row>
    <row r="126" spans="1:12" x14ac:dyDescent="0.25">
      <c r="A126" s="738"/>
      <c r="B126" s="1790" t="s">
        <v>122</v>
      </c>
      <c r="C126" s="73" t="s">
        <v>157</v>
      </c>
      <c r="D126" s="761">
        <v>15</v>
      </c>
      <c r="E126" s="640"/>
      <c r="F126" s="640"/>
      <c r="G126" s="641"/>
      <c r="H126" s="642"/>
      <c r="I126" s="640"/>
      <c r="J126" s="640"/>
      <c r="K126" s="641"/>
      <c r="L126" s="642"/>
    </row>
    <row r="127" spans="1:12" ht="15.75" thickBot="1" x14ac:dyDescent="0.3">
      <c r="A127" s="738"/>
      <c r="B127" s="1789"/>
      <c r="C127" s="687" t="s">
        <v>45</v>
      </c>
      <c r="D127" s="752">
        <v>9</v>
      </c>
      <c r="E127" s="580"/>
      <c r="F127" s="580"/>
      <c r="G127" s="580"/>
      <c r="H127" s="581"/>
      <c r="I127" s="580"/>
      <c r="J127" s="580"/>
      <c r="K127" s="580"/>
      <c r="L127" s="581"/>
    </row>
    <row r="128" spans="1:12" ht="15.75" thickBot="1" x14ac:dyDescent="0.3">
      <c r="A128" s="738"/>
      <c r="B128" s="607" t="s">
        <v>175</v>
      </c>
      <c r="C128" s="680" t="s">
        <v>45</v>
      </c>
      <c r="D128" s="748">
        <v>10</v>
      </c>
      <c r="E128" s="563"/>
      <c r="F128" s="563"/>
      <c r="G128" s="563"/>
      <c r="H128" s="566"/>
      <c r="I128" s="563"/>
      <c r="J128" s="563"/>
      <c r="K128" s="563"/>
      <c r="L128" s="566"/>
    </row>
    <row r="129" spans="1:12" ht="15.75" thickBot="1" x14ac:dyDescent="0.3">
      <c r="A129" s="738" t="s">
        <v>26</v>
      </c>
      <c r="B129" s="663" t="s">
        <v>59</v>
      </c>
      <c r="C129" s="690" t="s">
        <v>45</v>
      </c>
      <c r="D129" s="759">
        <v>8</v>
      </c>
      <c r="E129" s="563"/>
      <c r="F129" s="563"/>
      <c r="G129" s="563"/>
      <c r="H129" s="566"/>
      <c r="I129" s="563"/>
      <c r="J129" s="563"/>
      <c r="K129" s="563"/>
      <c r="L129" s="566"/>
    </row>
    <row r="130" spans="1:12" x14ac:dyDescent="0.25">
      <c r="A130" s="732"/>
      <c r="B130" s="556"/>
      <c r="C130" s="73" t="s">
        <v>86</v>
      </c>
      <c r="D130" s="761">
        <v>18</v>
      </c>
      <c r="E130" s="582"/>
      <c r="F130" s="582"/>
      <c r="G130" s="582"/>
      <c r="H130" s="583"/>
      <c r="I130" s="582"/>
      <c r="J130" s="582"/>
      <c r="K130" s="582"/>
      <c r="L130" s="583"/>
    </row>
    <row r="131" spans="1:12" x14ac:dyDescent="0.25">
      <c r="A131" s="732"/>
      <c r="B131" s="1801" t="s">
        <v>123</v>
      </c>
      <c r="C131" s="688" t="s">
        <v>157</v>
      </c>
      <c r="D131" s="756">
        <v>15</v>
      </c>
      <c r="E131" s="593"/>
      <c r="F131" s="593"/>
      <c r="G131" s="593"/>
      <c r="H131" s="595"/>
      <c r="I131" s="593"/>
      <c r="J131" s="593"/>
      <c r="K131" s="593"/>
      <c r="L131" s="595"/>
    </row>
    <row r="132" spans="1:12" x14ac:dyDescent="0.25">
      <c r="A132" s="732"/>
      <c r="B132" s="1791"/>
      <c r="C132" s="688" t="s">
        <v>157</v>
      </c>
      <c r="D132" s="756">
        <v>12</v>
      </c>
      <c r="E132" s="593"/>
      <c r="F132" s="593"/>
      <c r="G132" s="593"/>
      <c r="H132" s="595"/>
      <c r="I132" s="593"/>
      <c r="J132" s="593"/>
      <c r="K132" s="593"/>
      <c r="L132" s="595"/>
    </row>
    <row r="133" spans="1:12" ht="15.75" thickBot="1" x14ac:dyDescent="0.3">
      <c r="A133" s="732"/>
      <c r="B133" s="294"/>
      <c r="C133" s="70" t="s">
        <v>184</v>
      </c>
      <c r="D133" s="747">
        <v>6</v>
      </c>
      <c r="E133" s="646"/>
      <c r="F133" s="646"/>
      <c r="G133" s="654"/>
      <c r="H133" s="647"/>
      <c r="I133" s="646"/>
      <c r="J133" s="646"/>
      <c r="K133" s="654"/>
      <c r="L133" s="647"/>
    </row>
    <row r="134" spans="1:12" ht="15.75" thickBot="1" x14ac:dyDescent="0.3">
      <c r="A134" s="732"/>
      <c r="B134" s="607" t="s">
        <v>126</v>
      </c>
      <c r="C134" s="680"/>
      <c r="D134" s="748"/>
      <c r="E134" s="563"/>
      <c r="F134" s="563"/>
      <c r="G134" s="564"/>
      <c r="H134" s="566"/>
      <c r="I134" s="563"/>
      <c r="J134" s="563"/>
      <c r="K134" s="564"/>
      <c r="L134" s="566"/>
    </row>
    <row r="135" spans="1:12" x14ac:dyDescent="0.25">
      <c r="A135" s="732"/>
      <c r="B135" s="323"/>
      <c r="C135" s="70" t="s">
        <v>51</v>
      </c>
      <c r="D135" s="747">
        <v>18</v>
      </c>
      <c r="E135" s="582"/>
      <c r="F135" s="582"/>
      <c r="G135" s="582"/>
      <c r="H135" s="583"/>
      <c r="I135" s="582"/>
      <c r="J135" s="582"/>
      <c r="K135" s="582"/>
      <c r="L135" s="583"/>
    </row>
    <row r="136" spans="1:12" x14ac:dyDescent="0.25">
      <c r="A136" s="732"/>
      <c r="B136" s="323" t="s">
        <v>124</v>
      </c>
      <c r="C136" s="688" t="s">
        <v>157</v>
      </c>
      <c r="D136" s="756">
        <v>13</v>
      </c>
      <c r="E136" s="646"/>
      <c r="F136" s="646"/>
      <c r="G136" s="646"/>
      <c r="H136" s="647"/>
      <c r="I136" s="646"/>
      <c r="J136" s="646"/>
      <c r="K136" s="646"/>
      <c r="L136" s="647"/>
    </row>
    <row r="137" spans="1:12" ht="15.75" thickBot="1" x14ac:dyDescent="0.3">
      <c r="A137" s="733"/>
      <c r="B137" s="323"/>
      <c r="C137" s="685" t="s">
        <v>184</v>
      </c>
      <c r="D137" s="753">
        <v>6</v>
      </c>
      <c r="E137" s="593"/>
      <c r="F137" s="593"/>
      <c r="G137" s="593"/>
      <c r="H137" s="595"/>
      <c r="I137" s="593"/>
      <c r="J137" s="593"/>
      <c r="K137" s="593"/>
      <c r="L137" s="595"/>
    </row>
    <row r="138" spans="1:12" ht="16.5" thickTop="1" thickBot="1" x14ac:dyDescent="0.3">
      <c r="A138" s="1788" t="s">
        <v>132</v>
      </c>
      <c r="B138" s="620" t="s">
        <v>133</v>
      </c>
      <c r="C138" s="708" t="s">
        <v>51</v>
      </c>
      <c r="D138" s="783">
        <v>2</v>
      </c>
      <c r="E138" s="622"/>
      <c r="F138" s="622"/>
      <c r="G138" s="626"/>
      <c r="H138" s="623"/>
      <c r="I138" s="622"/>
      <c r="J138" s="622"/>
      <c r="K138" s="626"/>
      <c r="L138" s="623"/>
    </row>
    <row r="139" spans="1:12" x14ac:dyDescent="0.25">
      <c r="A139" s="1792"/>
      <c r="B139" s="1786" t="s">
        <v>134</v>
      </c>
      <c r="C139" s="840" t="s">
        <v>247</v>
      </c>
      <c r="D139" s="843"/>
      <c r="E139" s="640"/>
      <c r="F139" s="640"/>
      <c r="G139" s="641"/>
      <c r="H139" s="642"/>
      <c r="I139" s="640"/>
      <c r="J139" s="640"/>
      <c r="K139" s="641"/>
      <c r="L139" s="642"/>
    </row>
    <row r="140" spans="1:12" ht="15.75" thickBot="1" x14ac:dyDescent="0.3">
      <c r="A140" s="1785"/>
      <c r="B140" s="1787"/>
      <c r="C140" s="69" t="s">
        <v>51</v>
      </c>
      <c r="D140" s="765">
        <v>13</v>
      </c>
      <c r="E140" s="574"/>
      <c r="F140" s="574"/>
      <c r="G140" s="602"/>
      <c r="H140" s="575"/>
      <c r="I140" s="574"/>
      <c r="J140" s="574"/>
      <c r="K140" s="602"/>
      <c r="L140" s="575"/>
    </row>
    <row r="141" spans="1:12" ht="16.5" thickTop="1" thickBot="1" x14ac:dyDescent="0.3">
      <c r="A141" s="1788" t="s">
        <v>135</v>
      </c>
      <c r="B141" s="620" t="s">
        <v>218</v>
      </c>
      <c r="C141" s="708" t="s">
        <v>51</v>
      </c>
      <c r="D141" s="783"/>
      <c r="E141" s="622"/>
      <c r="F141" s="622"/>
      <c r="G141" s="622"/>
      <c r="H141" s="623"/>
      <c r="I141" s="622"/>
      <c r="J141" s="622"/>
      <c r="K141" s="622"/>
      <c r="L141" s="623"/>
    </row>
    <row r="142" spans="1:12" ht="15.75" thickBot="1" x14ac:dyDescent="0.3">
      <c r="A142" s="1784"/>
      <c r="B142" s="606" t="s">
        <v>180</v>
      </c>
      <c r="C142" s="691" t="s">
        <v>51</v>
      </c>
      <c r="D142" s="784">
        <v>8</v>
      </c>
      <c r="E142" s="563"/>
      <c r="F142" s="563"/>
      <c r="G142" s="563"/>
      <c r="H142" s="566"/>
      <c r="I142" s="563"/>
      <c r="J142" s="563"/>
      <c r="K142" s="563"/>
      <c r="L142" s="566"/>
    </row>
    <row r="143" spans="1:12" ht="15.75" thickBot="1" x14ac:dyDescent="0.3">
      <c r="A143" s="1784"/>
      <c r="B143" s="664" t="s">
        <v>221</v>
      </c>
      <c r="C143" s="74" t="s">
        <v>51</v>
      </c>
      <c r="D143" s="785">
        <v>6</v>
      </c>
      <c r="E143" s="559"/>
      <c r="F143" s="559"/>
      <c r="G143" s="559"/>
      <c r="H143" s="560"/>
      <c r="I143" s="559"/>
      <c r="J143" s="559"/>
      <c r="K143" s="559"/>
      <c r="L143" s="560"/>
    </row>
    <row r="144" spans="1:12" ht="15.75" thickBot="1" x14ac:dyDescent="0.3">
      <c r="A144" s="1784"/>
      <c r="B144" s="562" t="s">
        <v>136</v>
      </c>
      <c r="C144" s="680" t="s">
        <v>51</v>
      </c>
      <c r="D144" s="748">
        <v>11</v>
      </c>
      <c r="E144" s="563"/>
      <c r="F144" s="563"/>
      <c r="G144" s="563"/>
      <c r="H144" s="566"/>
      <c r="I144" s="563"/>
      <c r="J144" s="563"/>
      <c r="K144" s="563"/>
      <c r="L144" s="566"/>
    </row>
    <row r="145" spans="1:12" ht="15.75" thickBot="1" x14ac:dyDescent="0.3">
      <c r="A145" s="1784"/>
      <c r="B145" s="562" t="s">
        <v>137</v>
      </c>
      <c r="C145" s="680" t="s">
        <v>51</v>
      </c>
      <c r="D145" s="748">
        <v>6</v>
      </c>
      <c r="E145" s="563"/>
      <c r="F145" s="563"/>
      <c r="G145" s="563"/>
      <c r="H145" s="566"/>
      <c r="I145" s="563"/>
      <c r="J145" s="563"/>
      <c r="K145" s="563"/>
      <c r="L145" s="566"/>
    </row>
    <row r="146" spans="1:12" ht="15.75" thickBot="1" x14ac:dyDescent="0.3">
      <c r="A146" s="1785"/>
      <c r="B146" s="573" t="s">
        <v>138</v>
      </c>
      <c r="C146" s="682" t="s">
        <v>51</v>
      </c>
      <c r="D146" s="750">
        <v>15</v>
      </c>
      <c r="E146" s="574"/>
      <c r="F146" s="574"/>
      <c r="G146" s="574"/>
      <c r="H146" s="575"/>
      <c r="I146" s="574"/>
      <c r="J146" s="574"/>
      <c r="K146" s="574"/>
      <c r="L146" s="575"/>
    </row>
    <row r="147" spans="1:12" ht="15.75" thickTop="1" x14ac:dyDescent="0.25">
      <c r="A147" s="726"/>
      <c r="B147" s="598"/>
      <c r="C147" s="683" t="s">
        <v>209</v>
      </c>
      <c r="D147" s="767">
        <v>25</v>
      </c>
      <c r="E147" s="628"/>
      <c r="F147" s="577"/>
      <c r="G147" s="577"/>
      <c r="H147" s="578"/>
      <c r="I147" s="577"/>
      <c r="J147" s="577"/>
      <c r="K147" s="577"/>
      <c r="L147" s="578"/>
    </row>
    <row r="148" spans="1:12" x14ac:dyDescent="0.25">
      <c r="A148" s="1793" t="s">
        <v>27</v>
      </c>
      <c r="B148" s="323" t="s">
        <v>119</v>
      </c>
      <c r="C148" s="701" t="s">
        <v>210</v>
      </c>
      <c r="D148" s="776">
        <v>20</v>
      </c>
      <c r="E148" s="645"/>
      <c r="F148" s="646"/>
      <c r="G148" s="646"/>
      <c r="H148" s="647"/>
      <c r="I148" s="646"/>
      <c r="J148" s="646"/>
      <c r="K148" s="646"/>
      <c r="L148" s="647"/>
    </row>
    <row r="149" spans="1:12" ht="15.75" thickBot="1" x14ac:dyDescent="0.3">
      <c r="A149" s="1784"/>
      <c r="B149" s="323"/>
      <c r="C149" s="701" t="s">
        <v>207</v>
      </c>
      <c r="D149" s="776">
        <v>15</v>
      </c>
      <c r="E149" s="645"/>
      <c r="F149" s="646"/>
      <c r="G149" s="646"/>
      <c r="H149" s="647"/>
      <c r="I149" s="646"/>
      <c r="J149" s="646"/>
      <c r="K149" s="646"/>
      <c r="L149" s="647"/>
    </row>
    <row r="150" spans="1:12" ht="15.75" thickBot="1" x14ac:dyDescent="0.3">
      <c r="A150" s="729"/>
      <c r="B150" s="635" t="s">
        <v>120</v>
      </c>
      <c r="C150" s="700" t="s">
        <v>51</v>
      </c>
      <c r="D150" s="773">
        <v>12</v>
      </c>
      <c r="E150" s="636"/>
      <c r="F150" s="637"/>
      <c r="G150" s="637"/>
      <c r="H150" s="638"/>
      <c r="I150" s="637"/>
      <c r="J150" s="637"/>
      <c r="K150" s="637"/>
      <c r="L150" s="638"/>
    </row>
    <row r="151" spans="1:12" ht="16.5" thickTop="1" thickBot="1" x14ac:dyDescent="0.3">
      <c r="A151" s="730" t="s">
        <v>141</v>
      </c>
      <c r="B151" s="588" t="s">
        <v>50</v>
      </c>
      <c r="C151" s="686"/>
      <c r="D151" s="746"/>
      <c r="E151" s="611"/>
      <c r="F151" s="611"/>
      <c r="G151" s="611"/>
      <c r="H151" s="613"/>
      <c r="I151" s="611"/>
      <c r="J151" s="611"/>
      <c r="K151" s="611"/>
      <c r="L151" s="613"/>
    </row>
    <row r="152" spans="1:12" ht="16.5" thickTop="1" thickBot="1" x14ac:dyDescent="0.3">
      <c r="A152" s="1783" t="s">
        <v>28</v>
      </c>
      <c r="B152" s="576" t="s">
        <v>142</v>
      </c>
      <c r="C152" s="683" t="s">
        <v>184</v>
      </c>
      <c r="D152" s="786">
        <v>1.2</v>
      </c>
      <c r="E152" s="577"/>
      <c r="F152" s="577"/>
      <c r="G152" s="665"/>
      <c r="H152" s="578"/>
      <c r="I152" s="577"/>
      <c r="J152" s="577"/>
      <c r="K152" s="665"/>
      <c r="L152" s="578"/>
    </row>
    <row r="153" spans="1:12" ht="15.75" hidden="1" thickBot="1" x14ac:dyDescent="0.3">
      <c r="A153" s="1785"/>
      <c r="B153" s="573" t="s">
        <v>143</v>
      </c>
      <c r="C153" s="682" t="s">
        <v>184</v>
      </c>
      <c r="D153" s="787">
        <v>1.2</v>
      </c>
      <c r="E153" s="574"/>
      <c r="F153" s="574"/>
      <c r="G153" s="574"/>
      <c r="H153" s="575"/>
      <c r="I153" s="574"/>
      <c r="J153" s="574"/>
      <c r="K153" s="574"/>
      <c r="L153" s="575"/>
    </row>
    <row r="154" spans="1:12" ht="15.75" thickTop="1" x14ac:dyDescent="0.25">
      <c r="A154" s="1783" t="s">
        <v>29</v>
      </c>
      <c r="B154" s="576" t="s">
        <v>52</v>
      </c>
      <c r="C154" s="683" t="s">
        <v>51</v>
      </c>
      <c r="D154" s="786">
        <v>5</v>
      </c>
      <c r="E154" s="577"/>
      <c r="F154" s="577"/>
      <c r="G154" s="577"/>
      <c r="H154" s="578"/>
      <c r="I154" s="577"/>
      <c r="J154" s="577"/>
      <c r="K154" s="577"/>
      <c r="L154" s="578"/>
    </row>
    <row r="155" spans="1:12" ht="15.75" thickBot="1" x14ac:dyDescent="0.3">
      <c r="A155" s="1785"/>
      <c r="B155" s="573" t="s">
        <v>50</v>
      </c>
      <c r="C155" s="682" t="s">
        <v>51</v>
      </c>
      <c r="D155" s="750">
        <v>12</v>
      </c>
      <c r="E155" s="574"/>
      <c r="F155" s="574"/>
      <c r="G155" s="574"/>
      <c r="H155" s="575"/>
      <c r="I155" s="574"/>
      <c r="J155" s="574"/>
      <c r="K155" s="574"/>
      <c r="L155" s="575"/>
    </row>
    <row r="156" spans="1:12" ht="16.5" thickTop="1" thickBot="1" x14ac:dyDescent="0.3">
      <c r="A156" s="730" t="s">
        <v>148</v>
      </c>
      <c r="B156" s="588" t="s">
        <v>149</v>
      </c>
      <c r="C156" s="686"/>
      <c r="D156" s="755"/>
      <c r="E156" s="611"/>
      <c r="F156" s="611"/>
      <c r="G156" s="611"/>
      <c r="H156" s="613"/>
      <c r="I156" s="611"/>
      <c r="J156" s="611"/>
      <c r="K156" s="611"/>
      <c r="L156" s="613"/>
    </row>
    <row r="157" spans="1:12" ht="16.5" thickTop="1" thickBot="1" x14ac:dyDescent="0.3">
      <c r="A157" s="726"/>
      <c r="B157" s="621" t="s">
        <v>231</v>
      </c>
      <c r="C157" s="695"/>
      <c r="D157" s="763">
        <v>20</v>
      </c>
      <c r="E157" s="622"/>
      <c r="F157" s="622"/>
      <c r="G157" s="622"/>
      <c r="H157" s="623"/>
      <c r="I157" s="622"/>
      <c r="J157" s="622"/>
      <c r="K157" s="622"/>
      <c r="L157" s="623"/>
    </row>
    <row r="158" spans="1:12" ht="15.75" thickBot="1" x14ac:dyDescent="0.3">
      <c r="A158" s="732"/>
      <c r="B158" s="323" t="s">
        <v>144</v>
      </c>
      <c r="C158" s="70"/>
      <c r="D158" s="747">
        <v>20</v>
      </c>
      <c r="E158" s="559"/>
      <c r="F158" s="559"/>
      <c r="G158" s="559"/>
      <c r="H158" s="560"/>
      <c r="I158" s="559"/>
      <c r="J158" s="559"/>
      <c r="K158" s="559"/>
      <c r="L158" s="560"/>
    </row>
    <row r="159" spans="1:12" ht="15.75" thickBot="1" x14ac:dyDescent="0.3">
      <c r="A159" s="732"/>
      <c r="B159" s="562" t="s">
        <v>181</v>
      </c>
      <c r="C159" s="680"/>
      <c r="D159" s="748">
        <v>20</v>
      </c>
      <c r="E159" s="563"/>
      <c r="F159" s="563"/>
      <c r="G159" s="563"/>
      <c r="H159" s="566"/>
      <c r="I159" s="563"/>
      <c r="J159" s="563"/>
      <c r="K159" s="563"/>
      <c r="L159" s="566"/>
    </row>
    <row r="160" spans="1:12" x14ac:dyDescent="0.25">
      <c r="A160" s="732"/>
      <c r="B160" s="1790" t="s">
        <v>182</v>
      </c>
      <c r="C160" s="690">
        <v>100</v>
      </c>
      <c r="D160" s="759">
        <v>20</v>
      </c>
      <c r="E160" s="604"/>
      <c r="F160" s="604"/>
      <c r="G160" s="604"/>
      <c r="H160" s="605"/>
      <c r="I160" s="604"/>
      <c r="J160" s="604"/>
      <c r="K160" s="604"/>
      <c r="L160" s="605"/>
    </row>
    <row r="161" spans="1:12" ht="15.75" thickBot="1" x14ac:dyDescent="0.3">
      <c r="A161" s="732"/>
      <c r="B161" s="1789"/>
      <c r="C161" s="687">
        <v>150</v>
      </c>
      <c r="D161" s="752">
        <v>20</v>
      </c>
      <c r="E161" s="580"/>
      <c r="F161" s="580"/>
      <c r="G161" s="580"/>
      <c r="H161" s="581"/>
      <c r="I161" s="580"/>
      <c r="J161" s="580"/>
      <c r="K161" s="580"/>
      <c r="L161" s="581"/>
    </row>
    <row r="162" spans="1:12" x14ac:dyDescent="0.25">
      <c r="A162" s="732"/>
      <c r="B162" s="556"/>
      <c r="C162" s="73">
        <v>90</v>
      </c>
      <c r="D162" s="761">
        <v>20</v>
      </c>
      <c r="E162" s="640"/>
      <c r="F162" s="640"/>
      <c r="G162" s="640"/>
      <c r="H162" s="642"/>
      <c r="I162" s="640"/>
      <c r="J162" s="640"/>
      <c r="K162" s="640"/>
      <c r="L162" s="642"/>
    </row>
    <row r="163" spans="1:12" x14ac:dyDescent="0.25">
      <c r="A163" s="732" t="s">
        <v>93</v>
      </c>
      <c r="B163" s="323" t="s">
        <v>145</v>
      </c>
      <c r="C163" s="701">
        <v>135</v>
      </c>
      <c r="D163" s="788">
        <v>20</v>
      </c>
      <c r="E163" s="646"/>
      <c r="F163" s="646"/>
      <c r="G163" s="646"/>
      <c r="H163" s="647"/>
      <c r="I163" s="646"/>
      <c r="J163" s="646"/>
      <c r="K163" s="646"/>
      <c r="L163" s="647"/>
    </row>
    <row r="164" spans="1:12" ht="15.75" thickBot="1" x14ac:dyDescent="0.3">
      <c r="A164" s="732"/>
      <c r="B164" s="716"/>
      <c r="C164" s="709" t="s">
        <v>47</v>
      </c>
      <c r="D164" s="789">
        <v>10</v>
      </c>
      <c r="E164" s="666"/>
      <c r="F164" s="666"/>
      <c r="G164" s="666"/>
      <c r="H164" s="667"/>
      <c r="I164" s="666"/>
      <c r="J164" s="666"/>
      <c r="K164" s="666"/>
      <c r="L164" s="667"/>
    </row>
    <row r="165" spans="1:12" x14ac:dyDescent="0.25">
      <c r="A165" s="732"/>
      <c r="B165" s="1797" t="s">
        <v>146</v>
      </c>
      <c r="C165" s="710" t="s">
        <v>47</v>
      </c>
      <c r="D165" s="790">
        <v>10</v>
      </c>
      <c r="E165" s="668"/>
      <c r="F165" s="668"/>
      <c r="G165" s="668"/>
      <c r="H165" s="669"/>
      <c r="I165" s="668"/>
      <c r="J165" s="668"/>
      <c r="K165" s="668"/>
      <c r="L165" s="669"/>
    </row>
    <row r="166" spans="1:12" ht="15.75" thickBot="1" x14ac:dyDescent="0.3">
      <c r="A166" s="733"/>
      <c r="B166" s="1787"/>
      <c r="C166" s="694" t="s">
        <v>47</v>
      </c>
      <c r="D166" s="754">
        <v>10</v>
      </c>
      <c r="E166" s="585"/>
      <c r="F166" s="585"/>
      <c r="G166" s="585"/>
      <c r="H166" s="586"/>
      <c r="I166" s="585"/>
      <c r="J166" s="585"/>
      <c r="K166" s="585"/>
      <c r="L166" s="586"/>
    </row>
    <row r="167" spans="1:12" ht="3" customHeight="1" thickTop="1" thickBot="1" x14ac:dyDescent="0.3">
      <c r="A167" s="735"/>
      <c r="B167" s="837"/>
      <c r="C167" s="816"/>
      <c r="D167" s="838"/>
      <c r="E167" s="818"/>
      <c r="F167" s="818"/>
      <c r="G167" s="818"/>
      <c r="H167" s="839"/>
      <c r="I167" s="818"/>
      <c r="J167" s="818"/>
      <c r="K167" s="818"/>
      <c r="L167" s="839"/>
    </row>
    <row r="168" spans="1:12" ht="15.75" thickTop="1" x14ac:dyDescent="0.25">
      <c r="A168" s="726"/>
      <c r="B168" s="598"/>
      <c r="C168" s="683" t="s">
        <v>229</v>
      </c>
      <c r="D168" s="751">
        <v>18</v>
      </c>
      <c r="E168" s="577"/>
      <c r="F168" s="577"/>
      <c r="G168" s="577"/>
      <c r="H168" s="578"/>
      <c r="I168" s="577"/>
      <c r="J168" s="577"/>
      <c r="K168" s="577"/>
      <c r="L168" s="578"/>
    </row>
    <row r="169" spans="1:12" x14ac:dyDescent="0.25">
      <c r="A169" s="1793" t="s">
        <v>93</v>
      </c>
      <c r="B169" s="323" t="s">
        <v>147</v>
      </c>
      <c r="C169" s="70">
        <v>135</v>
      </c>
      <c r="D169" s="747">
        <v>18</v>
      </c>
      <c r="E169" s="559"/>
      <c r="F169" s="559"/>
      <c r="G169" s="559"/>
      <c r="H169" s="560"/>
      <c r="I169" s="559"/>
      <c r="J169" s="559"/>
      <c r="K169" s="559"/>
      <c r="L169" s="560"/>
    </row>
    <row r="170" spans="1:12" ht="15.75" thickBot="1" x14ac:dyDescent="0.3">
      <c r="A170" s="1784"/>
      <c r="B170" s="579"/>
      <c r="C170" s="687" t="s">
        <v>47</v>
      </c>
      <c r="D170" s="752">
        <v>10</v>
      </c>
      <c r="E170" s="580"/>
      <c r="F170" s="580"/>
      <c r="G170" s="580"/>
      <c r="H170" s="581"/>
      <c r="I170" s="580"/>
      <c r="J170" s="580"/>
      <c r="K170" s="580"/>
      <c r="L170" s="581"/>
    </row>
    <row r="171" spans="1:12" ht="15.75" thickBot="1" x14ac:dyDescent="0.3">
      <c r="A171" s="733"/>
      <c r="B171" s="602" t="s">
        <v>205</v>
      </c>
      <c r="C171" s="682" t="s">
        <v>47</v>
      </c>
      <c r="D171" s="750">
        <v>10</v>
      </c>
      <c r="E171" s="574"/>
      <c r="F171" s="574"/>
      <c r="G171" s="574"/>
      <c r="H171" s="575"/>
      <c r="I171" s="574"/>
      <c r="J171" s="574"/>
      <c r="K171" s="574"/>
      <c r="L171" s="575"/>
    </row>
    <row r="172" spans="1:12" ht="15.75" thickTop="1" x14ac:dyDescent="0.25">
      <c r="A172" s="737"/>
      <c r="B172" s="599"/>
      <c r="C172" s="683"/>
      <c r="D172" s="751">
        <v>2</v>
      </c>
      <c r="E172" s="577"/>
      <c r="F172" s="577"/>
      <c r="G172" s="577"/>
      <c r="H172" s="578"/>
      <c r="I172" s="577"/>
      <c r="J172" s="577"/>
      <c r="K172" s="577"/>
      <c r="L172" s="578"/>
    </row>
    <row r="173" spans="1:12" x14ac:dyDescent="0.25">
      <c r="A173" s="727"/>
      <c r="B173" s="603" t="s">
        <v>52</v>
      </c>
      <c r="C173" s="70"/>
      <c r="D173" s="747">
        <v>6</v>
      </c>
      <c r="E173" s="559"/>
      <c r="F173" s="559"/>
      <c r="G173" s="559"/>
      <c r="H173" s="560"/>
      <c r="I173" s="559"/>
      <c r="J173" s="559"/>
      <c r="K173" s="559"/>
      <c r="L173" s="560"/>
    </row>
    <row r="174" spans="1:12" ht="15.75" thickBot="1" x14ac:dyDescent="0.3">
      <c r="A174" s="732" t="s">
        <v>30</v>
      </c>
      <c r="B174" s="579"/>
      <c r="C174" s="687" t="s">
        <v>45</v>
      </c>
      <c r="D174" s="752">
        <v>7</v>
      </c>
      <c r="E174" s="580"/>
      <c r="F174" s="580"/>
      <c r="G174" s="580"/>
      <c r="H174" s="581"/>
      <c r="I174" s="580"/>
      <c r="J174" s="580"/>
      <c r="K174" s="580"/>
      <c r="L174" s="581"/>
    </row>
    <row r="175" spans="1:12" x14ac:dyDescent="0.25">
      <c r="A175" s="738"/>
      <c r="B175" s="1790" t="s">
        <v>50</v>
      </c>
      <c r="C175" s="73" t="s">
        <v>45</v>
      </c>
      <c r="D175" s="761">
        <v>5</v>
      </c>
      <c r="E175" s="640"/>
      <c r="F175" s="640"/>
      <c r="G175" s="640"/>
      <c r="H175" s="642"/>
      <c r="I175" s="640"/>
      <c r="J175" s="640"/>
      <c r="K175" s="640"/>
      <c r="L175" s="642"/>
    </row>
    <row r="176" spans="1:12" ht="15.75" thickBot="1" x14ac:dyDescent="0.3">
      <c r="A176" s="738"/>
      <c r="B176" s="1787"/>
      <c r="C176" s="682"/>
      <c r="D176" s="750">
        <v>9</v>
      </c>
      <c r="E176" s="574"/>
      <c r="F176" s="574"/>
      <c r="G176" s="602"/>
      <c r="H176" s="575"/>
      <c r="I176" s="574"/>
      <c r="J176" s="574"/>
      <c r="K176" s="602"/>
      <c r="L176" s="575"/>
    </row>
    <row r="177" spans="1:12" ht="16.5" thickTop="1" thickBot="1" x14ac:dyDescent="0.3">
      <c r="A177" s="730" t="s">
        <v>222</v>
      </c>
      <c r="B177" s="588" t="s">
        <v>52</v>
      </c>
      <c r="C177" s="686">
        <v>14</v>
      </c>
      <c r="D177" s="755">
        <v>3</v>
      </c>
      <c r="E177" s="611"/>
      <c r="F177" s="611"/>
      <c r="G177" s="611"/>
      <c r="H177" s="613"/>
      <c r="I177" s="611"/>
      <c r="J177" s="611"/>
      <c r="K177" s="611"/>
      <c r="L177" s="613"/>
    </row>
    <row r="178" spans="1:12" ht="16.5" thickTop="1" thickBot="1" x14ac:dyDescent="0.3">
      <c r="A178" s="730" t="s">
        <v>17</v>
      </c>
      <c r="B178" s="588"/>
      <c r="C178" s="686" t="s">
        <v>234</v>
      </c>
      <c r="D178" s="755"/>
      <c r="E178" s="611"/>
      <c r="F178" s="611"/>
      <c r="G178" s="611"/>
      <c r="H178" s="613"/>
      <c r="I178" s="611"/>
      <c r="J178" s="611"/>
      <c r="K178" s="611"/>
      <c r="L178" s="613"/>
    </row>
    <row r="179" spans="1:12" ht="16.5" thickTop="1" thickBot="1" x14ac:dyDescent="0.3">
      <c r="A179" s="730" t="s">
        <v>151</v>
      </c>
      <c r="B179" s="588"/>
      <c r="C179" s="686" t="s">
        <v>45</v>
      </c>
      <c r="D179" s="755">
        <v>3</v>
      </c>
      <c r="E179" s="611"/>
      <c r="F179" s="611"/>
      <c r="G179" s="611"/>
      <c r="H179" s="613"/>
      <c r="I179" s="611"/>
      <c r="J179" s="611"/>
      <c r="K179" s="611"/>
      <c r="L179" s="613"/>
    </row>
    <row r="180" spans="1:12" ht="16.5" thickTop="1" thickBot="1" x14ac:dyDescent="0.3">
      <c r="A180" s="730" t="s">
        <v>152</v>
      </c>
      <c r="B180" s="588" t="s">
        <v>50</v>
      </c>
      <c r="C180" s="686" t="s">
        <v>45</v>
      </c>
      <c r="D180" s="746"/>
      <c r="E180" s="611"/>
      <c r="F180" s="611"/>
      <c r="G180" s="611"/>
      <c r="H180" s="613"/>
      <c r="I180" s="611"/>
      <c r="J180" s="611"/>
      <c r="K180" s="611"/>
      <c r="L180" s="613"/>
    </row>
    <row r="181" spans="1:12" ht="16.5" thickTop="1" thickBot="1" x14ac:dyDescent="0.3">
      <c r="A181" s="730" t="s">
        <v>183</v>
      </c>
      <c r="B181" s="588"/>
      <c r="C181" s="686" t="s">
        <v>45</v>
      </c>
      <c r="D181" s="746">
        <v>1.2</v>
      </c>
      <c r="E181" s="611"/>
      <c r="F181" s="611"/>
      <c r="G181" s="611"/>
      <c r="H181" s="613"/>
      <c r="I181" s="611"/>
      <c r="J181" s="611"/>
      <c r="K181" s="611"/>
      <c r="L181" s="613"/>
    </row>
    <row r="182" spans="1:12" ht="16.5" thickTop="1" thickBot="1" x14ac:dyDescent="0.3">
      <c r="A182" s="735" t="s">
        <v>211</v>
      </c>
      <c r="B182" s="598"/>
      <c r="C182" s="689"/>
      <c r="D182" s="746"/>
      <c r="E182" s="589"/>
      <c r="F182" s="589"/>
      <c r="G182" s="589"/>
      <c r="H182" s="590"/>
      <c r="I182" s="589"/>
      <c r="J182" s="589"/>
      <c r="K182" s="589"/>
      <c r="L182" s="590"/>
    </row>
    <row r="183" spans="1:12" ht="15.75" thickTop="1" x14ac:dyDescent="0.25">
      <c r="A183" s="737"/>
      <c r="B183" s="1796" t="s">
        <v>244</v>
      </c>
      <c r="C183" s="689" t="s">
        <v>38</v>
      </c>
      <c r="D183" s="778">
        <v>25</v>
      </c>
      <c r="E183" s="650"/>
      <c r="F183" s="589"/>
      <c r="G183" s="599"/>
      <c r="H183" s="590"/>
      <c r="I183" s="589"/>
      <c r="J183" s="589"/>
      <c r="K183" s="599"/>
      <c r="L183" s="590"/>
    </row>
    <row r="184" spans="1:12" ht="15.75" thickBot="1" x14ac:dyDescent="0.3">
      <c r="A184" s="727"/>
      <c r="B184" s="1789"/>
      <c r="C184" s="687" t="s">
        <v>157</v>
      </c>
      <c r="D184" s="768">
        <v>13</v>
      </c>
      <c r="E184" s="629"/>
      <c r="F184" s="580"/>
      <c r="G184" s="580"/>
      <c r="H184" s="581"/>
      <c r="I184" s="580"/>
      <c r="J184" s="580"/>
      <c r="K184" s="580"/>
      <c r="L184" s="581"/>
    </row>
    <row r="185" spans="1:12" x14ac:dyDescent="0.25">
      <c r="A185" s="727"/>
      <c r="B185" s="1794" t="s">
        <v>154</v>
      </c>
      <c r="C185" s="70" t="s">
        <v>38</v>
      </c>
      <c r="D185" s="770">
        <v>25</v>
      </c>
      <c r="E185" s="632"/>
      <c r="F185" s="559"/>
      <c r="G185" s="603"/>
      <c r="H185" s="560"/>
      <c r="I185" s="559"/>
      <c r="J185" s="559"/>
      <c r="K185" s="603"/>
      <c r="L185" s="560"/>
    </row>
    <row r="186" spans="1:12" ht="15.75" thickBot="1" x14ac:dyDescent="0.3">
      <c r="A186" s="727"/>
      <c r="B186" s="1789"/>
      <c r="C186" s="687" t="s">
        <v>157</v>
      </c>
      <c r="D186" s="768">
        <v>13</v>
      </c>
      <c r="E186" s="629"/>
      <c r="F186" s="580"/>
      <c r="G186" s="580"/>
      <c r="H186" s="581"/>
      <c r="I186" s="580"/>
      <c r="J186" s="580"/>
      <c r="K186" s="580"/>
      <c r="L186" s="581"/>
    </row>
    <row r="187" spans="1:12" x14ac:dyDescent="0.25">
      <c r="A187" s="1792" t="s">
        <v>153</v>
      </c>
      <c r="B187" s="1790" t="s">
        <v>155</v>
      </c>
      <c r="C187" s="70" t="s">
        <v>38</v>
      </c>
      <c r="D187" s="770">
        <v>22</v>
      </c>
      <c r="E187" s="632"/>
      <c r="F187" s="559"/>
      <c r="G187" s="559"/>
      <c r="H187" s="560"/>
      <c r="I187" s="559"/>
      <c r="J187" s="559"/>
      <c r="K187" s="559"/>
      <c r="L187" s="560"/>
    </row>
    <row r="188" spans="1:12" ht="15.75" thickBot="1" x14ac:dyDescent="0.3">
      <c r="A188" s="1784"/>
      <c r="B188" s="1789"/>
      <c r="C188" s="687" t="s">
        <v>157</v>
      </c>
      <c r="D188" s="768">
        <v>11</v>
      </c>
      <c r="E188" s="629"/>
      <c r="F188" s="580"/>
      <c r="G188" s="580"/>
      <c r="H188" s="581"/>
      <c r="I188" s="580"/>
      <c r="J188" s="580"/>
      <c r="K188" s="580"/>
      <c r="L188" s="581"/>
    </row>
    <row r="189" spans="1:12" x14ac:dyDescent="0.25">
      <c r="A189" s="727"/>
      <c r="B189" s="1790" t="s">
        <v>156</v>
      </c>
      <c r="C189" s="70" t="s">
        <v>92</v>
      </c>
      <c r="D189" s="770">
        <v>25</v>
      </c>
      <c r="E189" s="632"/>
      <c r="F189" s="559"/>
      <c r="G189" s="559"/>
      <c r="H189" s="560"/>
      <c r="I189" s="559"/>
      <c r="J189" s="559"/>
      <c r="K189" s="559"/>
      <c r="L189" s="560"/>
    </row>
    <row r="190" spans="1:12" ht="15.75" thickBot="1" x14ac:dyDescent="0.3">
      <c r="A190" s="727"/>
      <c r="B190" s="1789"/>
      <c r="C190" s="687" t="s">
        <v>157</v>
      </c>
      <c r="D190" s="768">
        <v>13</v>
      </c>
      <c r="E190" s="629"/>
      <c r="F190" s="580"/>
      <c r="G190" s="580"/>
      <c r="H190" s="581"/>
      <c r="I190" s="580"/>
      <c r="J190" s="580"/>
      <c r="K190" s="580"/>
      <c r="L190" s="581"/>
    </row>
    <row r="191" spans="1:12" ht="15.75" thickBot="1" x14ac:dyDescent="0.3">
      <c r="A191" s="727"/>
      <c r="B191" s="562" t="s">
        <v>232</v>
      </c>
      <c r="C191" s="680" t="s">
        <v>157</v>
      </c>
      <c r="D191" s="775">
        <v>13</v>
      </c>
      <c r="E191" s="643"/>
      <c r="F191" s="563"/>
      <c r="G191" s="563"/>
      <c r="H191" s="566"/>
      <c r="I191" s="563"/>
      <c r="J191" s="563"/>
      <c r="K191" s="563"/>
      <c r="L191" s="566"/>
    </row>
    <row r="192" spans="1:12" ht="15.75" hidden="1" thickBot="1" x14ac:dyDescent="0.3">
      <c r="A192" s="728"/>
      <c r="B192" s="602"/>
      <c r="C192" s="682" t="s">
        <v>158</v>
      </c>
      <c r="D192" s="782">
        <v>10</v>
      </c>
      <c r="E192" s="655"/>
      <c r="F192" s="574"/>
      <c r="G192" s="574"/>
      <c r="H192" s="575"/>
      <c r="I192" s="574"/>
      <c r="J192" s="574"/>
      <c r="K192" s="574"/>
      <c r="L192" s="575"/>
    </row>
    <row r="193" spans="1:12" ht="15.75" thickTop="1" x14ac:dyDescent="0.25">
      <c r="A193" s="734"/>
      <c r="B193" s="1796" t="s">
        <v>160</v>
      </c>
      <c r="C193" s="683" t="s">
        <v>157</v>
      </c>
      <c r="D193" s="767">
        <v>5</v>
      </c>
      <c r="E193" s="628"/>
      <c r="F193" s="577"/>
      <c r="G193" s="665"/>
      <c r="H193" s="578"/>
      <c r="I193" s="577"/>
      <c r="J193" s="577"/>
      <c r="K193" s="665"/>
      <c r="L193" s="578"/>
    </row>
    <row r="194" spans="1:12" ht="15.75" thickBot="1" x14ac:dyDescent="0.3">
      <c r="A194" s="738"/>
      <c r="B194" s="1789"/>
      <c r="C194" s="687" t="s">
        <v>51</v>
      </c>
      <c r="D194" s="768">
        <v>9</v>
      </c>
      <c r="E194" s="629"/>
      <c r="F194" s="580"/>
      <c r="G194" s="591"/>
      <c r="H194" s="581"/>
      <c r="I194" s="580"/>
      <c r="J194" s="580"/>
      <c r="K194" s="591"/>
      <c r="L194" s="581"/>
    </row>
    <row r="195" spans="1:12" x14ac:dyDescent="0.25">
      <c r="A195" s="738"/>
      <c r="B195" s="1790" t="s">
        <v>161</v>
      </c>
      <c r="C195" s="685" t="s">
        <v>157</v>
      </c>
      <c r="D195" s="780">
        <v>5</v>
      </c>
      <c r="E195" s="630"/>
      <c r="F195" s="582"/>
      <c r="G195" s="631"/>
      <c r="H195" s="583"/>
      <c r="I195" s="582"/>
      <c r="J195" s="582"/>
      <c r="K195" s="631"/>
      <c r="L195" s="583"/>
    </row>
    <row r="196" spans="1:12" ht="15.75" thickBot="1" x14ac:dyDescent="0.3">
      <c r="A196" s="738"/>
      <c r="B196" s="1789"/>
      <c r="C196" s="701" t="s">
        <v>45</v>
      </c>
      <c r="D196" s="776">
        <v>8</v>
      </c>
      <c r="E196" s="645"/>
      <c r="F196" s="646"/>
      <c r="G196" s="654"/>
      <c r="H196" s="647"/>
      <c r="I196" s="646"/>
      <c r="J196" s="646"/>
      <c r="K196" s="654"/>
      <c r="L196" s="647"/>
    </row>
    <row r="197" spans="1:12" x14ac:dyDescent="0.25">
      <c r="A197" s="738"/>
      <c r="B197" s="1790" t="s">
        <v>162</v>
      </c>
      <c r="C197" s="73" t="s">
        <v>157</v>
      </c>
      <c r="D197" s="774">
        <v>5</v>
      </c>
      <c r="E197" s="639"/>
      <c r="F197" s="640"/>
      <c r="G197" s="641"/>
      <c r="H197" s="642"/>
      <c r="I197" s="640"/>
      <c r="J197" s="640"/>
      <c r="K197" s="641"/>
      <c r="L197" s="642"/>
    </row>
    <row r="198" spans="1:12" ht="15.75" thickBot="1" x14ac:dyDescent="0.3">
      <c r="A198" s="738"/>
      <c r="B198" s="1789"/>
      <c r="C198" s="687" t="s">
        <v>51</v>
      </c>
      <c r="D198" s="768">
        <v>8</v>
      </c>
      <c r="E198" s="629"/>
      <c r="F198" s="580"/>
      <c r="G198" s="591"/>
      <c r="H198" s="581"/>
      <c r="I198" s="580"/>
      <c r="J198" s="580"/>
      <c r="K198" s="591"/>
      <c r="L198" s="581"/>
    </row>
    <row r="199" spans="1:12" x14ac:dyDescent="0.25">
      <c r="A199" s="738"/>
      <c r="B199" s="1790" t="s">
        <v>163</v>
      </c>
      <c r="C199" s="685" t="s">
        <v>157</v>
      </c>
      <c r="D199" s="780">
        <v>5</v>
      </c>
      <c r="E199" s="630"/>
      <c r="F199" s="582"/>
      <c r="G199" s="631"/>
      <c r="H199" s="583"/>
      <c r="I199" s="582"/>
      <c r="J199" s="582"/>
      <c r="K199" s="631"/>
      <c r="L199" s="583"/>
    </row>
    <row r="200" spans="1:12" ht="15.75" thickBot="1" x14ac:dyDescent="0.3">
      <c r="A200" s="738"/>
      <c r="B200" s="1789"/>
      <c r="C200" s="701" t="s">
        <v>51</v>
      </c>
      <c r="D200" s="776">
        <v>8</v>
      </c>
      <c r="E200" s="645"/>
      <c r="F200" s="646"/>
      <c r="G200" s="654"/>
      <c r="H200" s="647"/>
      <c r="I200" s="646"/>
      <c r="J200" s="646"/>
      <c r="K200" s="654"/>
      <c r="L200" s="647"/>
    </row>
    <row r="201" spans="1:12" ht="15.75" thickBot="1" x14ac:dyDescent="0.3">
      <c r="A201" s="738"/>
      <c r="B201" s="564" t="s">
        <v>223</v>
      </c>
      <c r="C201" s="680" t="s">
        <v>157</v>
      </c>
      <c r="D201" s="775">
        <v>5</v>
      </c>
      <c r="E201" s="643"/>
      <c r="F201" s="563"/>
      <c r="G201" s="564"/>
      <c r="H201" s="566"/>
      <c r="I201" s="563"/>
      <c r="J201" s="563"/>
      <c r="K201" s="564"/>
      <c r="L201" s="566"/>
    </row>
    <row r="202" spans="1:12" x14ac:dyDescent="0.25">
      <c r="A202" s="738"/>
      <c r="B202" s="1790" t="s">
        <v>169</v>
      </c>
      <c r="C202" s="73" t="s">
        <v>157</v>
      </c>
      <c r="D202" s="774">
        <v>5</v>
      </c>
      <c r="E202" s="639"/>
      <c r="F202" s="640"/>
      <c r="G202" s="641"/>
      <c r="H202" s="642"/>
      <c r="I202" s="640"/>
      <c r="J202" s="640"/>
      <c r="K202" s="641"/>
      <c r="L202" s="642"/>
    </row>
    <row r="203" spans="1:12" ht="15.75" thickBot="1" x14ac:dyDescent="0.3">
      <c r="A203" s="738"/>
      <c r="B203" s="1789"/>
      <c r="C203" s="687" t="s">
        <v>51</v>
      </c>
      <c r="D203" s="768">
        <v>8</v>
      </c>
      <c r="E203" s="629"/>
      <c r="F203" s="580"/>
      <c r="G203" s="591"/>
      <c r="H203" s="581"/>
      <c r="I203" s="580"/>
      <c r="J203" s="580"/>
      <c r="K203" s="591"/>
      <c r="L203" s="581"/>
    </row>
    <row r="204" spans="1:12" x14ac:dyDescent="0.25">
      <c r="A204" s="738"/>
      <c r="B204" s="1795" t="s">
        <v>186</v>
      </c>
      <c r="C204" s="685" t="s">
        <v>157</v>
      </c>
      <c r="D204" s="780">
        <v>5</v>
      </c>
      <c r="E204" s="630"/>
      <c r="F204" s="582"/>
      <c r="G204" s="631"/>
      <c r="H204" s="583"/>
      <c r="I204" s="582"/>
      <c r="J204" s="582"/>
      <c r="K204" s="631"/>
      <c r="L204" s="583"/>
    </row>
    <row r="205" spans="1:12" ht="15.75" thickBot="1" x14ac:dyDescent="0.3">
      <c r="A205" s="738"/>
      <c r="B205" s="1789"/>
      <c r="C205" s="701" t="s">
        <v>51</v>
      </c>
      <c r="D205" s="776">
        <v>9</v>
      </c>
      <c r="E205" s="645"/>
      <c r="F205" s="646"/>
      <c r="G205" s="654"/>
      <c r="H205" s="647"/>
      <c r="I205" s="646"/>
      <c r="J205" s="646"/>
      <c r="K205" s="654"/>
      <c r="L205" s="647"/>
    </row>
    <row r="206" spans="1:12" x14ac:dyDescent="0.25">
      <c r="A206" s="738" t="s">
        <v>159</v>
      </c>
      <c r="B206" s="1790" t="s">
        <v>187</v>
      </c>
      <c r="C206" s="73" t="s">
        <v>157</v>
      </c>
      <c r="D206" s="774">
        <v>5</v>
      </c>
      <c r="E206" s="639"/>
      <c r="F206" s="640"/>
      <c r="G206" s="641"/>
      <c r="H206" s="642"/>
      <c r="I206" s="640"/>
      <c r="J206" s="640"/>
      <c r="K206" s="641"/>
      <c r="L206" s="642"/>
    </row>
    <row r="207" spans="1:12" ht="15.75" thickBot="1" x14ac:dyDescent="0.3">
      <c r="A207" s="738"/>
      <c r="B207" s="1789"/>
      <c r="C207" s="687" t="s">
        <v>45</v>
      </c>
      <c r="D207" s="768">
        <v>8</v>
      </c>
      <c r="E207" s="629"/>
      <c r="F207" s="580"/>
      <c r="G207" s="591"/>
      <c r="H207" s="581"/>
      <c r="I207" s="580"/>
      <c r="J207" s="580"/>
      <c r="K207" s="591"/>
      <c r="L207" s="581"/>
    </row>
    <row r="208" spans="1:12" x14ac:dyDescent="0.25">
      <c r="A208" s="738"/>
      <c r="B208" s="1786" t="s">
        <v>190</v>
      </c>
      <c r="C208" s="685" t="s">
        <v>157</v>
      </c>
      <c r="D208" s="780">
        <v>5</v>
      </c>
      <c r="E208" s="630"/>
      <c r="F208" s="582"/>
      <c r="G208" s="631"/>
      <c r="H208" s="583"/>
      <c r="I208" s="582"/>
      <c r="J208" s="582"/>
      <c r="K208" s="631"/>
      <c r="L208" s="583"/>
    </row>
    <row r="209" spans="1:12" ht="15.75" thickBot="1" x14ac:dyDescent="0.3">
      <c r="A209" s="738"/>
      <c r="B209" s="1789"/>
      <c r="C209" s="701" t="s">
        <v>45</v>
      </c>
      <c r="D209" s="776">
        <v>8</v>
      </c>
      <c r="E209" s="645"/>
      <c r="F209" s="646"/>
      <c r="G209" s="654"/>
      <c r="H209" s="647"/>
      <c r="I209" s="646"/>
      <c r="J209" s="646"/>
      <c r="K209" s="654"/>
      <c r="L209" s="647"/>
    </row>
    <row r="210" spans="1:12" x14ac:dyDescent="0.25">
      <c r="A210" s="738"/>
      <c r="B210" s="1790" t="s">
        <v>188</v>
      </c>
      <c r="C210" s="73" t="s">
        <v>157</v>
      </c>
      <c r="D210" s="774">
        <v>5</v>
      </c>
      <c r="E210" s="639"/>
      <c r="F210" s="640"/>
      <c r="G210" s="641"/>
      <c r="H210" s="642"/>
      <c r="I210" s="640"/>
      <c r="J210" s="640"/>
      <c r="K210" s="641"/>
      <c r="L210" s="642"/>
    </row>
    <row r="211" spans="1:12" ht="15.75" thickBot="1" x14ac:dyDescent="0.3">
      <c r="A211" s="738"/>
      <c r="B211" s="1789"/>
      <c r="C211" s="687" t="s">
        <v>57</v>
      </c>
      <c r="D211" s="768">
        <v>8</v>
      </c>
      <c r="E211" s="629"/>
      <c r="F211" s="580"/>
      <c r="G211" s="591"/>
      <c r="H211" s="581"/>
      <c r="I211" s="580"/>
      <c r="J211" s="580"/>
      <c r="K211" s="591"/>
      <c r="L211" s="581"/>
    </row>
    <row r="212" spans="1:12" x14ac:dyDescent="0.25">
      <c r="A212" s="738"/>
      <c r="B212" s="1795" t="s">
        <v>189</v>
      </c>
      <c r="C212" s="685" t="s">
        <v>157</v>
      </c>
      <c r="D212" s="780">
        <v>5</v>
      </c>
      <c r="E212" s="630"/>
      <c r="F212" s="582"/>
      <c r="G212" s="631"/>
      <c r="H212" s="583"/>
      <c r="I212" s="582"/>
      <c r="J212" s="582"/>
      <c r="K212" s="631"/>
      <c r="L212" s="583"/>
    </row>
    <row r="213" spans="1:12" ht="15.75" thickBot="1" x14ac:dyDescent="0.3">
      <c r="A213" s="738"/>
      <c r="B213" s="1789"/>
      <c r="C213" s="701" t="s">
        <v>51</v>
      </c>
      <c r="D213" s="776">
        <v>9</v>
      </c>
      <c r="E213" s="645"/>
      <c r="F213" s="646"/>
      <c r="G213" s="654"/>
      <c r="H213" s="647"/>
      <c r="I213" s="646"/>
      <c r="J213" s="646"/>
      <c r="K213" s="654"/>
      <c r="L213" s="647"/>
    </row>
    <row r="214" spans="1:12" x14ac:dyDescent="0.25">
      <c r="A214" s="738"/>
      <c r="B214" s="1790" t="s">
        <v>165</v>
      </c>
      <c r="C214" s="73" t="s">
        <v>157</v>
      </c>
      <c r="D214" s="774">
        <v>5</v>
      </c>
      <c r="E214" s="639"/>
      <c r="F214" s="640"/>
      <c r="G214" s="641"/>
      <c r="H214" s="642"/>
      <c r="I214" s="640"/>
      <c r="J214" s="640"/>
      <c r="K214" s="641"/>
      <c r="L214" s="642"/>
    </row>
    <row r="215" spans="1:12" ht="15.75" thickBot="1" x14ac:dyDescent="0.3">
      <c r="A215" s="738"/>
      <c r="B215" s="1789"/>
      <c r="C215" s="687" t="s">
        <v>51</v>
      </c>
      <c r="D215" s="768">
        <v>9</v>
      </c>
      <c r="E215" s="629"/>
      <c r="F215" s="580"/>
      <c r="G215" s="591"/>
      <c r="H215" s="581"/>
      <c r="I215" s="580"/>
      <c r="J215" s="580"/>
      <c r="K215" s="591"/>
      <c r="L215" s="581"/>
    </row>
    <row r="216" spans="1:12" x14ac:dyDescent="0.25">
      <c r="A216" s="738"/>
      <c r="B216" s="1790" t="s">
        <v>166</v>
      </c>
      <c r="C216" s="685" t="s">
        <v>157</v>
      </c>
      <c r="D216" s="780">
        <v>5</v>
      </c>
      <c r="E216" s="630"/>
      <c r="F216" s="582"/>
      <c r="G216" s="631"/>
      <c r="H216" s="583"/>
      <c r="I216" s="582"/>
      <c r="J216" s="582"/>
      <c r="K216" s="631"/>
      <c r="L216" s="583"/>
    </row>
    <row r="217" spans="1:12" ht="15.75" thickBot="1" x14ac:dyDescent="0.3">
      <c r="A217" s="738"/>
      <c r="B217" s="1789"/>
      <c r="C217" s="701" t="s">
        <v>51</v>
      </c>
      <c r="D217" s="776">
        <v>8</v>
      </c>
      <c r="E217" s="645"/>
      <c r="F217" s="646"/>
      <c r="G217" s="654"/>
      <c r="H217" s="647"/>
      <c r="I217" s="646"/>
      <c r="J217" s="646"/>
      <c r="K217" s="654"/>
      <c r="L217" s="647"/>
    </row>
    <row r="218" spans="1:12" x14ac:dyDescent="0.25">
      <c r="A218" s="738"/>
      <c r="B218" s="1790" t="s">
        <v>167</v>
      </c>
      <c r="C218" s="73" t="s">
        <v>157</v>
      </c>
      <c r="D218" s="774">
        <v>5</v>
      </c>
      <c r="E218" s="639"/>
      <c r="F218" s="640"/>
      <c r="G218" s="641"/>
      <c r="H218" s="642"/>
      <c r="I218" s="640"/>
      <c r="J218" s="640"/>
      <c r="K218" s="641"/>
      <c r="L218" s="642"/>
    </row>
    <row r="219" spans="1:12" ht="15.75" thickBot="1" x14ac:dyDescent="0.3">
      <c r="A219" s="738"/>
      <c r="B219" s="1789"/>
      <c r="C219" s="687" t="s">
        <v>51</v>
      </c>
      <c r="D219" s="768">
        <v>8</v>
      </c>
      <c r="E219" s="629"/>
      <c r="F219" s="580"/>
      <c r="G219" s="591"/>
      <c r="H219" s="581"/>
      <c r="I219" s="580"/>
      <c r="J219" s="580"/>
      <c r="K219" s="591"/>
      <c r="L219" s="581"/>
    </row>
    <row r="220" spans="1:12" x14ac:dyDescent="0.25">
      <c r="A220" s="738"/>
      <c r="B220" s="1790" t="s">
        <v>168</v>
      </c>
      <c r="C220" s="685" t="s">
        <v>157</v>
      </c>
      <c r="D220" s="780">
        <v>5</v>
      </c>
      <c r="E220" s="630"/>
      <c r="F220" s="582"/>
      <c r="G220" s="631"/>
      <c r="H220" s="583"/>
      <c r="I220" s="582"/>
      <c r="J220" s="582"/>
      <c r="K220" s="631"/>
      <c r="L220" s="583"/>
    </row>
    <row r="221" spans="1:12" ht="15.75" thickBot="1" x14ac:dyDescent="0.3">
      <c r="A221" s="729"/>
      <c r="B221" s="1787"/>
      <c r="C221" s="694" t="s">
        <v>51</v>
      </c>
      <c r="D221" s="766">
        <v>8</v>
      </c>
      <c r="E221" s="627"/>
      <c r="F221" s="585"/>
      <c r="G221" s="619"/>
      <c r="H221" s="586"/>
      <c r="I221" s="585"/>
      <c r="J221" s="585"/>
      <c r="K221" s="619"/>
      <c r="L221" s="586"/>
    </row>
    <row r="222" spans="1:12" ht="15.75" thickTop="1" x14ac:dyDescent="0.25"/>
  </sheetData>
  <mergeCells count="71">
    <mergeCell ref="B11:B12"/>
    <mergeCell ref="B14:B15"/>
    <mergeCell ref="B40:B41"/>
    <mergeCell ref="B45:B46"/>
    <mergeCell ref="E1:H1"/>
    <mergeCell ref="I1:L1"/>
    <mergeCell ref="B9:B10"/>
    <mergeCell ref="B94:B96"/>
    <mergeCell ref="A59:A60"/>
    <mergeCell ref="A63:A64"/>
    <mergeCell ref="A65:A66"/>
    <mergeCell ref="A67:A68"/>
    <mergeCell ref="B67:B68"/>
    <mergeCell ref="A69:A72"/>
    <mergeCell ref="B69:B70"/>
    <mergeCell ref="B71:B72"/>
    <mergeCell ref="A73:A76"/>
    <mergeCell ref="B74:B75"/>
    <mergeCell ref="B82:B83"/>
    <mergeCell ref="A10:A11"/>
    <mergeCell ref="B53:B54"/>
    <mergeCell ref="A152:A153"/>
    <mergeCell ref="A138:A140"/>
    <mergeCell ref="B110:B111"/>
    <mergeCell ref="B113:B114"/>
    <mergeCell ref="B118:B119"/>
    <mergeCell ref="A119:A120"/>
    <mergeCell ref="B120:B121"/>
    <mergeCell ref="A97:A111"/>
    <mergeCell ref="A113:A117"/>
    <mergeCell ref="B124:B125"/>
    <mergeCell ref="B126:B127"/>
    <mergeCell ref="B131:B132"/>
    <mergeCell ref="A141:A146"/>
    <mergeCell ref="A148:A149"/>
    <mergeCell ref="A154:A155"/>
    <mergeCell ref="B160:B161"/>
    <mergeCell ref="B165:B166"/>
    <mergeCell ref="B175:B176"/>
    <mergeCell ref="B183:B184"/>
    <mergeCell ref="B220:B221"/>
    <mergeCell ref="B24:B26"/>
    <mergeCell ref="B27:B29"/>
    <mergeCell ref="B32:B34"/>
    <mergeCell ref="B35:B37"/>
    <mergeCell ref="B202:B203"/>
    <mergeCell ref="B204:B205"/>
    <mergeCell ref="B206:B207"/>
    <mergeCell ref="B208:B209"/>
    <mergeCell ref="B210:B211"/>
    <mergeCell ref="B212:B213"/>
    <mergeCell ref="B187:B188"/>
    <mergeCell ref="B189:B190"/>
    <mergeCell ref="B193:B194"/>
    <mergeCell ref="B195:B196"/>
    <mergeCell ref="B197:B198"/>
    <mergeCell ref="A187:A188"/>
    <mergeCell ref="A169:A170"/>
    <mergeCell ref="B214:B215"/>
    <mergeCell ref="B216:B217"/>
    <mergeCell ref="B218:B219"/>
    <mergeCell ref="B199:B200"/>
    <mergeCell ref="B185:B186"/>
    <mergeCell ref="A78:A80"/>
    <mergeCell ref="B139:B140"/>
    <mergeCell ref="A45:A54"/>
    <mergeCell ref="B30:B31"/>
    <mergeCell ref="B38:B39"/>
    <mergeCell ref="A23:A41"/>
    <mergeCell ref="B48:B49"/>
    <mergeCell ref="B87:B88"/>
  </mergeCells>
  <pageMargins left="0.23622047244094491" right="0.11811023622047245" top="0.31496062992125984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258"/>
  <sheetViews>
    <sheetView view="pageBreakPreview" topLeftCell="A13" zoomScale="112" zoomScaleNormal="100" zoomScaleSheetLayoutView="112" workbookViewId="0">
      <selection activeCell="C24" sqref="C24:C25"/>
    </sheetView>
  </sheetViews>
  <sheetFormatPr defaultRowHeight="15" x14ac:dyDescent="0.25"/>
  <cols>
    <col min="2" max="2" width="17" style="745" bestFit="1" customWidth="1"/>
    <col min="3" max="3" width="21.5703125" style="673" bestFit="1" customWidth="1"/>
    <col min="4" max="4" width="9.140625" style="714" bestFit="1" customWidth="1"/>
    <col min="5" max="5" width="5.7109375" style="795" bestFit="1" customWidth="1"/>
    <col min="6" max="13" width="5.7109375" style="673" customWidth="1"/>
  </cols>
  <sheetData>
    <row r="1" spans="2:22" ht="18" customHeight="1" thickTop="1" thickBot="1" x14ac:dyDescent="0.3">
      <c r="B1" s="799" t="s">
        <v>192</v>
      </c>
      <c r="C1" s="796" t="s">
        <v>193</v>
      </c>
      <c r="D1" s="797" t="s">
        <v>194</v>
      </c>
      <c r="E1" s="798" t="s">
        <v>195</v>
      </c>
      <c r="F1" s="1810" t="s">
        <v>239</v>
      </c>
      <c r="G1" s="1811"/>
      <c r="H1" s="1811"/>
      <c r="I1" s="1812"/>
      <c r="J1" s="1810" t="s">
        <v>239</v>
      </c>
      <c r="K1" s="1811"/>
      <c r="L1" s="1811"/>
      <c r="M1" s="1812"/>
    </row>
    <row r="2" spans="2:22" ht="18" customHeight="1" thickTop="1" thickBot="1" x14ac:dyDescent="0.3">
      <c r="B2" s="726"/>
      <c r="C2" s="558" t="s">
        <v>37</v>
      </c>
      <c r="D2" s="70" t="s">
        <v>38</v>
      </c>
      <c r="E2" s="747">
        <v>22</v>
      </c>
      <c r="F2" s="559"/>
      <c r="G2" s="559"/>
      <c r="H2" s="559"/>
      <c r="I2" s="560"/>
      <c r="J2" s="559"/>
      <c r="K2" s="559"/>
      <c r="L2" s="559"/>
      <c r="M2" s="560"/>
    </row>
    <row r="3" spans="2:22" ht="18" customHeight="1" thickBot="1" x14ac:dyDescent="0.3">
      <c r="B3" s="727"/>
      <c r="C3" s="561" t="s">
        <v>39</v>
      </c>
      <c r="D3" s="680" t="s">
        <v>38</v>
      </c>
      <c r="E3" s="748">
        <v>23</v>
      </c>
      <c r="F3" s="563"/>
      <c r="G3" s="563"/>
      <c r="H3" s="564"/>
      <c r="I3" s="565"/>
      <c r="J3" s="563"/>
      <c r="K3" s="563"/>
      <c r="L3" s="564"/>
      <c r="M3" s="565"/>
    </row>
    <row r="4" spans="2:22" ht="18" customHeight="1" thickBot="1" x14ac:dyDescent="0.3">
      <c r="B4" s="727"/>
      <c r="C4" s="561" t="s">
        <v>40</v>
      </c>
      <c r="D4" s="680" t="s">
        <v>38</v>
      </c>
      <c r="E4" s="748">
        <v>27</v>
      </c>
      <c r="F4" s="563"/>
      <c r="G4" s="563"/>
      <c r="H4" s="564"/>
      <c r="I4" s="566"/>
      <c r="J4" s="563"/>
      <c r="K4" s="563"/>
      <c r="L4" s="564"/>
      <c r="M4" s="566"/>
    </row>
    <row r="5" spans="2:22" ht="18" customHeight="1" thickBot="1" x14ac:dyDescent="0.3">
      <c r="B5" s="727" t="s">
        <v>5</v>
      </c>
      <c r="C5" s="567" t="s">
        <v>41</v>
      </c>
      <c r="D5" s="680" t="s">
        <v>38</v>
      </c>
      <c r="E5" s="748">
        <v>22</v>
      </c>
      <c r="F5" s="568"/>
      <c r="G5" s="568"/>
      <c r="H5" s="564"/>
      <c r="I5" s="566"/>
      <c r="J5" s="568"/>
      <c r="K5" s="568"/>
      <c r="L5" s="564"/>
      <c r="M5" s="566"/>
    </row>
    <row r="6" spans="2:22" ht="18" customHeight="1" thickBot="1" x14ac:dyDescent="0.3">
      <c r="B6" s="727"/>
      <c r="C6" s="561" t="s">
        <v>42</v>
      </c>
      <c r="D6" s="680" t="s">
        <v>38</v>
      </c>
      <c r="E6" s="748">
        <v>23</v>
      </c>
      <c r="F6" s="563"/>
      <c r="G6" s="563"/>
      <c r="H6" s="564"/>
      <c r="I6" s="566"/>
      <c r="J6" s="563"/>
      <c r="K6" s="563"/>
      <c r="L6" s="564"/>
      <c r="M6" s="566"/>
    </row>
    <row r="7" spans="2:22" ht="18" customHeight="1" thickBot="1" x14ac:dyDescent="0.3">
      <c r="B7" s="727"/>
      <c r="C7" s="569" t="s">
        <v>43</v>
      </c>
      <c r="D7" s="681" t="s">
        <v>38</v>
      </c>
      <c r="E7" s="749">
        <v>27</v>
      </c>
      <c r="F7" s="570"/>
      <c r="G7" s="570"/>
      <c r="H7" s="570"/>
      <c r="I7" s="571"/>
      <c r="J7" s="570"/>
      <c r="K7" s="570"/>
      <c r="L7" s="570"/>
      <c r="M7" s="571"/>
    </row>
    <row r="8" spans="2:22" ht="18" customHeight="1" thickTop="1" thickBot="1" x14ac:dyDescent="0.3">
      <c r="B8" s="728"/>
      <c r="C8" s="572" t="s">
        <v>44</v>
      </c>
      <c r="D8" s="682" t="s">
        <v>45</v>
      </c>
      <c r="E8" s="750">
        <v>6</v>
      </c>
      <c r="F8" s="574"/>
      <c r="G8" s="574"/>
      <c r="H8" s="574"/>
      <c r="I8" s="575"/>
      <c r="J8" s="574"/>
      <c r="K8" s="574"/>
      <c r="L8" s="574"/>
      <c r="M8" s="575"/>
    </row>
    <row r="9" spans="2:22" ht="18" customHeight="1" thickTop="1" x14ac:dyDescent="0.25">
      <c r="B9" s="726"/>
      <c r="C9" s="1796" t="s">
        <v>46</v>
      </c>
      <c r="D9" s="683" t="s">
        <v>47</v>
      </c>
      <c r="E9" s="751">
        <v>8</v>
      </c>
      <c r="F9" s="577"/>
      <c r="G9" s="577"/>
      <c r="H9" s="577"/>
      <c r="I9" s="578"/>
      <c r="J9" s="577"/>
      <c r="K9" s="577"/>
      <c r="L9" s="577"/>
      <c r="M9" s="578"/>
    </row>
    <row r="10" spans="2:22" ht="18" customHeight="1" thickBot="1" x14ac:dyDescent="0.3">
      <c r="B10" s="1808" t="s">
        <v>6</v>
      </c>
      <c r="C10" s="1789"/>
      <c r="D10" s="684" t="s">
        <v>38</v>
      </c>
      <c r="E10" s="752">
        <v>20</v>
      </c>
      <c r="F10" s="580"/>
      <c r="G10" s="580"/>
      <c r="H10" s="580"/>
      <c r="I10" s="581"/>
      <c r="J10" s="580"/>
      <c r="K10" s="580"/>
      <c r="L10" s="580"/>
      <c r="M10" s="581"/>
    </row>
    <row r="11" spans="2:22" ht="18" customHeight="1" x14ac:dyDescent="0.25">
      <c r="B11" s="1784"/>
      <c r="C11" s="1790" t="s">
        <v>48</v>
      </c>
      <c r="D11" s="685" t="s">
        <v>47</v>
      </c>
      <c r="E11" s="753">
        <v>10</v>
      </c>
      <c r="F11" s="582"/>
      <c r="G11" s="582"/>
      <c r="H11" s="582"/>
      <c r="I11" s="583"/>
      <c r="J11" s="582"/>
      <c r="K11" s="582"/>
      <c r="L11" s="582"/>
      <c r="M11" s="583"/>
    </row>
    <row r="12" spans="2:22" ht="18" customHeight="1" thickBot="1" x14ac:dyDescent="0.3">
      <c r="B12" s="729"/>
      <c r="C12" s="1787"/>
      <c r="D12" s="682" t="s">
        <v>38</v>
      </c>
      <c r="E12" s="754">
        <v>18</v>
      </c>
      <c r="F12" s="585"/>
      <c r="G12" s="585"/>
      <c r="H12" s="585"/>
      <c r="I12" s="586"/>
      <c r="J12" s="585"/>
      <c r="K12" s="585"/>
      <c r="L12" s="585"/>
      <c r="M12" s="586"/>
    </row>
    <row r="13" spans="2:22" ht="18" customHeight="1" thickTop="1" thickBot="1" x14ac:dyDescent="0.3">
      <c r="B13" s="730" t="s">
        <v>32</v>
      </c>
      <c r="C13" s="587" t="s">
        <v>49</v>
      </c>
      <c r="D13" s="686"/>
      <c r="E13" s="755"/>
      <c r="F13" s="559"/>
      <c r="G13" s="559"/>
      <c r="H13" s="559"/>
      <c r="I13" s="560"/>
      <c r="J13" s="559"/>
      <c r="K13" s="559"/>
      <c r="L13" s="559"/>
      <c r="M13" s="560"/>
    </row>
    <row r="14" spans="2:22" ht="18" customHeight="1" thickTop="1" x14ac:dyDescent="0.25">
      <c r="B14" s="726"/>
      <c r="C14" s="1796" t="s">
        <v>50</v>
      </c>
      <c r="D14" s="70" t="s">
        <v>51</v>
      </c>
      <c r="E14" s="747">
        <v>9</v>
      </c>
      <c r="F14" s="589"/>
      <c r="G14" s="589"/>
      <c r="H14" s="589"/>
      <c r="I14" s="590"/>
      <c r="J14" s="589"/>
      <c r="K14" s="589"/>
      <c r="L14" s="589"/>
      <c r="M14" s="590"/>
      <c r="V14">
        <v>60</v>
      </c>
    </row>
    <row r="15" spans="2:22" ht="18" customHeight="1" thickBot="1" x14ac:dyDescent="0.3">
      <c r="B15" s="727"/>
      <c r="C15" s="1789"/>
      <c r="D15" s="687" t="s">
        <v>51</v>
      </c>
      <c r="E15" s="752">
        <v>7</v>
      </c>
      <c r="F15" s="580"/>
      <c r="G15" s="580"/>
      <c r="H15" s="591"/>
      <c r="I15" s="581"/>
      <c r="J15" s="580"/>
      <c r="K15" s="580"/>
      <c r="L15" s="591"/>
      <c r="M15" s="581"/>
      <c r="V15">
        <f>V14</f>
        <v>60</v>
      </c>
    </row>
    <row r="16" spans="2:22" ht="18" customHeight="1" x14ac:dyDescent="0.25">
      <c r="B16" s="727" t="s">
        <v>7</v>
      </c>
      <c r="C16" s="558" t="s">
        <v>52</v>
      </c>
      <c r="D16" s="70" t="s">
        <v>51</v>
      </c>
      <c r="E16" s="747">
        <v>8</v>
      </c>
      <c r="F16" s="559"/>
      <c r="G16" s="559"/>
      <c r="H16" s="559"/>
      <c r="I16" s="560"/>
      <c r="J16" s="559"/>
      <c r="K16" s="559"/>
      <c r="L16" s="559"/>
      <c r="M16" s="560"/>
      <c r="V16">
        <f>V14+V15</f>
        <v>120</v>
      </c>
    </row>
    <row r="17" spans="2:22" ht="18" customHeight="1" x14ac:dyDescent="0.25">
      <c r="B17" s="727"/>
      <c r="C17" s="592" t="s">
        <v>53</v>
      </c>
      <c r="D17" s="688" t="s">
        <v>51</v>
      </c>
      <c r="E17" s="756">
        <v>6</v>
      </c>
      <c r="F17" s="593"/>
      <c r="G17" s="593"/>
      <c r="H17" s="594"/>
      <c r="I17" s="595"/>
      <c r="J17" s="593"/>
      <c r="K17" s="593"/>
      <c r="L17" s="594"/>
      <c r="M17" s="595"/>
      <c r="V17">
        <f>V16/12</f>
        <v>10</v>
      </c>
    </row>
    <row r="18" spans="2:22" ht="18" customHeight="1" thickBot="1" x14ac:dyDescent="0.3">
      <c r="B18" s="728"/>
      <c r="C18" s="584" t="s">
        <v>39</v>
      </c>
      <c r="D18" s="682" t="s">
        <v>51</v>
      </c>
      <c r="E18" s="750">
        <v>5</v>
      </c>
      <c r="F18" s="574"/>
      <c r="G18" s="574"/>
      <c r="H18" s="574"/>
      <c r="I18" s="575"/>
      <c r="J18" s="574"/>
      <c r="K18" s="574"/>
      <c r="L18" s="574"/>
      <c r="M18" s="575"/>
    </row>
    <row r="19" spans="2:22" ht="18" customHeight="1" thickTop="1" thickBot="1" x14ac:dyDescent="0.3">
      <c r="B19" s="731" t="s">
        <v>34</v>
      </c>
      <c r="C19" s="596"/>
      <c r="D19" s="70" t="s">
        <v>45</v>
      </c>
      <c r="E19" s="757">
        <v>1.5</v>
      </c>
      <c r="F19" s="559"/>
      <c r="G19" s="559"/>
      <c r="H19" s="559"/>
      <c r="I19" s="560"/>
      <c r="J19" s="559"/>
      <c r="K19" s="559"/>
      <c r="L19" s="559"/>
      <c r="M19" s="560"/>
    </row>
    <row r="20" spans="2:22" ht="18" customHeight="1" thickTop="1" x14ac:dyDescent="0.25">
      <c r="B20" s="726"/>
      <c r="C20" s="597" t="s">
        <v>54</v>
      </c>
      <c r="D20" s="689" t="s">
        <v>45</v>
      </c>
      <c r="E20" s="758"/>
      <c r="F20" s="589"/>
      <c r="G20" s="589"/>
      <c r="H20" s="599"/>
      <c r="I20" s="590"/>
      <c r="J20" s="589"/>
      <c r="K20" s="589"/>
      <c r="L20" s="599"/>
      <c r="M20" s="590"/>
    </row>
    <row r="21" spans="2:22" ht="18" customHeight="1" x14ac:dyDescent="0.25">
      <c r="B21" s="727" t="s">
        <v>9</v>
      </c>
      <c r="C21" s="600" t="s">
        <v>55</v>
      </c>
      <c r="D21" s="688" t="s">
        <v>45</v>
      </c>
      <c r="E21" s="756">
        <v>3</v>
      </c>
      <c r="F21" s="593"/>
      <c r="G21" s="593"/>
      <c r="H21" s="594"/>
      <c r="I21" s="595"/>
      <c r="J21" s="593"/>
      <c r="K21" s="593"/>
      <c r="L21" s="594"/>
      <c r="M21" s="595"/>
    </row>
    <row r="22" spans="2:22" ht="18" customHeight="1" thickBot="1" x14ac:dyDescent="0.3">
      <c r="B22" s="728"/>
      <c r="C22" s="601" t="s">
        <v>56</v>
      </c>
      <c r="D22" s="682" t="s">
        <v>45</v>
      </c>
      <c r="E22" s="750"/>
      <c r="F22" s="574"/>
      <c r="G22" s="574"/>
      <c r="H22" s="602"/>
      <c r="I22" s="575"/>
      <c r="J22" s="574"/>
      <c r="K22" s="574"/>
      <c r="L22" s="602"/>
      <c r="M22" s="575"/>
    </row>
    <row r="23" spans="2:22" ht="18" customHeight="1" thickTop="1" thickBot="1" x14ac:dyDescent="0.3">
      <c r="B23" s="726"/>
      <c r="C23" s="558" t="s">
        <v>16</v>
      </c>
      <c r="D23" s="70" t="s">
        <v>57</v>
      </c>
      <c r="E23" s="747">
        <v>18</v>
      </c>
      <c r="F23" s="559"/>
      <c r="G23" s="559"/>
      <c r="H23" s="603"/>
      <c r="I23" s="560"/>
      <c r="J23" s="559"/>
      <c r="K23" s="559"/>
      <c r="L23" s="603"/>
      <c r="M23" s="560"/>
    </row>
    <row r="24" spans="2:22" ht="18" customHeight="1" x14ac:dyDescent="0.25">
      <c r="B24" s="732"/>
      <c r="C24" s="1790" t="s">
        <v>24</v>
      </c>
      <c r="D24" s="690" t="s">
        <v>57</v>
      </c>
      <c r="E24" s="759">
        <v>18</v>
      </c>
      <c r="F24" s="604"/>
      <c r="G24" s="604"/>
      <c r="H24" s="604"/>
      <c r="I24" s="605"/>
      <c r="J24" s="604"/>
      <c r="K24" s="604"/>
      <c r="L24" s="604"/>
      <c r="M24" s="605"/>
    </row>
    <row r="25" spans="2:22" ht="18" customHeight="1" thickBot="1" x14ac:dyDescent="0.3">
      <c r="B25" s="732"/>
      <c r="C25" s="1789"/>
      <c r="D25" s="687" t="s">
        <v>57</v>
      </c>
      <c r="E25" s="752">
        <v>16</v>
      </c>
      <c r="F25" s="580"/>
      <c r="G25" s="580"/>
      <c r="H25" s="580"/>
      <c r="I25" s="581"/>
      <c r="J25" s="580"/>
      <c r="K25" s="580"/>
      <c r="L25" s="580"/>
      <c r="M25" s="581"/>
    </row>
    <row r="26" spans="2:22" ht="18" customHeight="1" x14ac:dyDescent="0.25">
      <c r="B26" s="732"/>
      <c r="C26" s="1790" t="s">
        <v>58</v>
      </c>
      <c r="D26" s="690" t="s">
        <v>57</v>
      </c>
      <c r="E26" s="759">
        <v>18</v>
      </c>
      <c r="F26" s="604"/>
      <c r="G26" s="604"/>
      <c r="H26" s="604"/>
      <c r="I26" s="605"/>
      <c r="J26" s="604"/>
      <c r="K26" s="604"/>
      <c r="L26" s="604"/>
      <c r="M26" s="605"/>
    </row>
    <row r="27" spans="2:22" ht="18" customHeight="1" thickBot="1" x14ac:dyDescent="0.3">
      <c r="B27" s="732"/>
      <c r="C27" s="1789"/>
      <c r="D27" s="687" t="s">
        <v>57</v>
      </c>
      <c r="E27" s="752">
        <v>16</v>
      </c>
      <c r="F27" s="580"/>
      <c r="G27" s="580"/>
      <c r="H27" s="580"/>
      <c r="I27" s="581"/>
      <c r="J27" s="580"/>
      <c r="K27" s="580"/>
      <c r="L27" s="580"/>
      <c r="M27" s="581"/>
    </row>
    <row r="28" spans="2:22" ht="18" customHeight="1" thickBot="1" x14ac:dyDescent="0.3">
      <c r="B28" s="732" t="s">
        <v>10</v>
      </c>
      <c r="C28" s="606" t="s">
        <v>59</v>
      </c>
      <c r="D28" s="691" t="s">
        <v>45</v>
      </c>
      <c r="E28" s="748">
        <v>15</v>
      </c>
      <c r="F28" s="563"/>
      <c r="G28" s="563"/>
      <c r="H28" s="564"/>
      <c r="I28" s="566"/>
      <c r="J28" s="563"/>
      <c r="K28" s="563"/>
      <c r="L28" s="564"/>
      <c r="M28" s="566"/>
    </row>
    <row r="29" spans="2:22" ht="18" customHeight="1" x14ac:dyDescent="0.25">
      <c r="B29" s="732"/>
      <c r="C29" s="1790" t="s">
        <v>241</v>
      </c>
      <c r="D29" s="690" t="s">
        <v>57</v>
      </c>
      <c r="E29" s="759">
        <v>18</v>
      </c>
      <c r="F29" s="604"/>
      <c r="G29" s="604"/>
      <c r="H29" s="604"/>
      <c r="I29" s="605"/>
      <c r="J29" s="604"/>
      <c r="K29" s="604"/>
      <c r="L29" s="604"/>
      <c r="M29" s="605"/>
    </row>
    <row r="30" spans="2:22" ht="18" customHeight="1" thickBot="1" x14ac:dyDescent="0.3">
      <c r="B30" s="732"/>
      <c r="C30" s="1791"/>
      <c r="D30" s="687" t="s">
        <v>57</v>
      </c>
      <c r="E30" s="752">
        <v>16</v>
      </c>
      <c r="F30" s="580"/>
      <c r="G30" s="580"/>
      <c r="H30" s="580"/>
      <c r="I30" s="581"/>
      <c r="J30" s="580"/>
      <c r="K30" s="580"/>
      <c r="L30" s="580"/>
      <c r="M30" s="581"/>
    </row>
    <row r="31" spans="2:22" ht="18" customHeight="1" x14ac:dyDescent="0.25">
      <c r="B31" s="732"/>
      <c r="C31" s="1813" t="s">
        <v>242</v>
      </c>
      <c r="D31" s="690" t="s">
        <v>57</v>
      </c>
      <c r="E31" s="759">
        <v>18</v>
      </c>
      <c r="F31" s="604"/>
      <c r="G31" s="604"/>
      <c r="H31" s="604"/>
      <c r="I31" s="605"/>
      <c r="J31" s="604"/>
      <c r="K31" s="604"/>
      <c r="L31" s="604"/>
      <c r="M31" s="605"/>
    </row>
    <row r="32" spans="2:22" ht="18" customHeight="1" thickBot="1" x14ac:dyDescent="0.3">
      <c r="B32" s="732"/>
      <c r="C32" s="1814"/>
      <c r="D32" s="687" t="s">
        <v>57</v>
      </c>
      <c r="E32" s="752">
        <v>16</v>
      </c>
      <c r="F32" s="580"/>
      <c r="G32" s="580"/>
      <c r="H32" s="580"/>
      <c r="I32" s="581"/>
      <c r="J32" s="580"/>
      <c r="K32" s="580"/>
      <c r="L32" s="580"/>
      <c r="M32" s="581"/>
    </row>
    <row r="33" spans="2:13" ht="18" customHeight="1" thickBot="1" x14ac:dyDescent="0.3">
      <c r="B33" s="732"/>
      <c r="C33" s="608" t="s">
        <v>243</v>
      </c>
      <c r="D33" s="684" t="s">
        <v>57</v>
      </c>
      <c r="E33" s="760">
        <v>20</v>
      </c>
      <c r="F33" s="609"/>
      <c r="G33" s="609"/>
      <c r="H33" s="609"/>
      <c r="I33" s="610"/>
      <c r="J33" s="609"/>
      <c r="K33" s="609"/>
      <c r="L33" s="609"/>
      <c r="M33" s="610"/>
    </row>
    <row r="34" spans="2:13" ht="18" customHeight="1" x14ac:dyDescent="0.25">
      <c r="B34" s="732"/>
      <c r="C34" s="1790" t="s">
        <v>63</v>
      </c>
      <c r="D34" s="73" t="s">
        <v>64</v>
      </c>
      <c r="E34" s="761">
        <v>12</v>
      </c>
      <c r="F34" s="640"/>
      <c r="G34" s="640"/>
      <c r="H34" s="641"/>
      <c r="I34" s="642"/>
      <c r="J34" s="640"/>
      <c r="K34" s="640"/>
      <c r="L34" s="641"/>
      <c r="M34" s="642"/>
    </row>
    <row r="35" spans="2:13" ht="18" customHeight="1" thickBot="1" x14ac:dyDescent="0.3">
      <c r="B35" s="733"/>
      <c r="C35" s="1787"/>
      <c r="D35" s="694" t="s">
        <v>64</v>
      </c>
      <c r="E35" s="754">
        <v>20</v>
      </c>
      <c r="F35" s="609"/>
      <c r="G35" s="609"/>
      <c r="H35" s="616"/>
      <c r="I35" s="610"/>
      <c r="J35" s="609"/>
      <c r="K35" s="609"/>
      <c r="L35" s="616"/>
      <c r="M35" s="610"/>
    </row>
    <row r="36" spans="2:13" ht="18" customHeight="1" thickTop="1" thickBot="1" x14ac:dyDescent="0.3">
      <c r="B36" s="730" t="s">
        <v>35</v>
      </c>
      <c r="C36" s="572"/>
      <c r="D36" s="685" t="s">
        <v>45</v>
      </c>
      <c r="E36" s="750">
        <v>10</v>
      </c>
      <c r="F36" s="611"/>
      <c r="G36" s="611"/>
      <c r="H36" s="612"/>
      <c r="I36" s="613"/>
      <c r="J36" s="611"/>
      <c r="K36" s="611"/>
      <c r="L36" s="612"/>
      <c r="M36" s="613"/>
    </row>
    <row r="37" spans="2:13" ht="18" customHeight="1" thickTop="1" thickBot="1" x14ac:dyDescent="0.3">
      <c r="B37" s="730" t="s">
        <v>36</v>
      </c>
      <c r="C37" s="614"/>
      <c r="D37" s="692" t="s">
        <v>45</v>
      </c>
      <c r="E37" s="755">
        <v>8</v>
      </c>
      <c r="F37" s="611"/>
      <c r="G37" s="611"/>
      <c r="H37" s="611"/>
      <c r="I37" s="613"/>
      <c r="J37" s="611"/>
      <c r="K37" s="611"/>
      <c r="L37" s="611"/>
      <c r="M37" s="613"/>
    </row>
    <row r="38" spans="2:13" ht="18" customHeight="1" thickTop="1" thickBot="1" x14ac:dyDescent="0.3">
      <c r="B38" s="730" t="s">
        <v>11</v>
      </c>
      <c r="C38" s="614"/>
      <c r="D38" s="686" t="s">
        <v>51</v>
      </c>
      <c r="E38" s="746">
        <v>1.7</v>
      </c>
      <c r="F38" s="611"/>
      <c r="G38" s="611"/>
      <c r="H38" s="611"/>
      <c r="I38" s="613"/>
      <c r="J38" s="611"/>
      <c r="K38" s="611"/>
      <c r="L38" s="611"/>
      <c r="M38" s="613"/>
    </row>
    <row r="39" spans="2:13" ht="18" customHeight="1" thickTop="1" x14ac:dyDescent="0.25">
      <c r="B39" s="734"/>
      <c r="C39" s="1796" t="s">
        <v>67</v>
      </c>
      <c r="D39" s="689" t="s">
        <v>68</v>
      </c>
      <c r="E39" s="758"/>
      <c r="F39" s="589"/>
      <c r="G39" s="589"/>
      <c r="H39" s="589"/>
      <c r="I39" s="590"/>
      <c r="J39" s="589"/>
      <c r="K39" s="589"/>
      <c r="L39" s="589"/>
      <c r="M39" s="590"/>
    </row>
    <row r="40" spans="2:13" ht="18" customHeight="1" x14ac:dyDescent="0.25">
      <c r="B40" s="727"/>
      <c r="C40" s="1791"/>
      <c r="D40" s="701" t="s">
        <v>57</v>
      </c>
      <c r="E40" s="788"/>
      <c r="F40" s="646"/>
      <c r="G40" s="646"/>
      <c r="H40" s="646"/>
      <c r="I40" s="647"/>
      <c r="J40" s="646"/>
      <c r="K40" s="646"/>
      <c r="L40" s="646"/>
      <c r="M40" s="647"/>
    </row>
    <row r="41" spans="2:13" ht="18" customHeight="1" thickBot="1" x14ac:dyDescent="0.3">
      <c r="B41" s="727"/>
      <c r="C41" s="805"/>
      <c r="D41" s="687"/>
      <c r="E41" s="752"/>
      <c r="F41" s="580"/>
      <c r="G41" s="580"/>
      <c r="H41" s="580"/>
      <c r="I41" s="581"/>
      <c r="J41" s="580"/>
      <c r="K41" s="580"/>
      <c r="L41" s="580"/>
      <c r="M41" s="581"/>
    </row>
    <row r="42" spans="2:13" ht="18" customHeight="1" x14ac:dyDescent="0.25">
      <c r="B42" s="727" t="s">
        <v>12</v>
      </c>
      <c r="C42" s="558"/>
      <c r="D42" s="70" t="s">
        <v>69</v>
      </c>
      <c r="E42" s="747">
        <v>20</v>
      </c>
      <c r="F42" s="559"/>
      <c r="G42" s="559"/>
      <c r="H42" s="559"/>
      <c r="I42" s="560"/>
      <c r="J42" s="559"/>
      <c r="K42" s="559"/>
      <c r="L42" s="559"/>
      <c r="M42" s="560"/>
    </row>
    <row r="43" spans="2:13" ht="18" customHeight="1" x14ac:dyDescent="0.25">
      <c r="B43" s="727"/>
      <c r="C43" s="323" t="s">
        <v>70</v>
      </c>
      <c r="D43" s="688" t="s">
        <v>71</v>
      </c>
      <c r="E43" s="756">
        <v>18</v>
      </c>
      <c r="F43" s="593"/>
      <c r="G43" s="593"/>
      <c r="H43" s="594"/>
      <c r="I43" s="595"/>
      <c r="J43" s="593"/>
      <c r="K43" s="593"/>
      <c r="L43" s="594"/>
      <c r="M43" s="595"/>
    </row>
    <row r="44" spans="2:13" ht="18" customHeight="1" thickBot="1" x14ac:dyDescent="0.3">
      <c r="B44" s="727"/>
      <c r="C44" s="558"/>
      <c r="D44" s="70" t="s">
        <v>72</v>
      </c>
      <c r="E44" s="747">
        <v>6</v>
      </c>
      <c r="F44" s="559"/>
      <c r="G44" s="559"/>
      <c r="H44" s="603"/>
      <c r="I44" s="560"/>
      <c r="J44" s="559"/>
      <c r="K44" s="559"/>
      <c r="L44" s="603"/>
      <c r="M44" s="560"/>
    </row>
    <row r="45" spans="2:13" ht="18" customHeight="1" thickBot="1" x14ac:dyDescent="0.3">
      <c r="B45" s="727"/>
      <c r="C45" s="807" t="s">
        <v>50</v>
      </c>
      <c r="D45" s="690" t="s">
        <v>45</v>
      </c>
      <c r="E45" s="808">
        <v>4.5</v>
      </c>
      <c r="F45" s="604"/>
      <c r="G45" s="604"/>
      <c r="H45" s="649"/>
      <c r="I45" s="605"/>
      <c r="J45" s="604"/>
      <c r="K45" s="604"/>
      <c r="L45" s="649"/>
      <c r="M45" s="605"/>
    </row>
    <row r="46" spans="2:13" ht="13.5" customHeight="1" thickTop="1" x14ac:dyDescent="0.25">
      <c r="B46" s="814"/>
      <c r="C46" s="815"/>
      <c r="D46" s="816"/>
      <c r="E46" s="817"/>
      <c r="F46" s="818"/>
      <c r="G46" s="818"/>
      <c r="H46" s="818"/>
      <c r="I46" s="818"/>
      <c r="J46" s="818"/>
      <c r="K46" s="818"/>
      <c r="L46" s="818"/>
      <c r="M46" s="818"/>
    </row>
    <row r="47" spans="2:13" ht="20.25" customHeight="1" thickBot="1" x14ac:dyDescent="0.3">
      <c r="B47" s="809"/>
      <c r="C47" s="810"/>
      <c r="D47" s="811"/>
      <c r="E47" s="812"/>
      <c r="F47" s="813"/>
      <c r="G47" s="813"/>
      <c r="H47" s="813"/>
      <c r="I47" s="813"/>
      <c r="J47" s="813"/>
      <c r="K47" s="813"/>
      <c r="L47" s="813"/>
      <c r="M47" s="813"/>
    </row>
    <row r="48" spans="2:13" ht="18" customHeight="1" thickTop="1" thickBot="1" x14ac:dyDescent="0.3">
      <c r="B48" s="737"/>
      <c r="C48" s="625" t="s">
        <v>73</v>
      </c>
      <c r="D48" s="695" t="s">
        <v>72</v>
      </c>
      <c r="E48" s="763">
        <v>18</v>
      </c>
      <c r="F48" s="622"/>
      <c r="G48" s="622"/>
      <c r="H48" s="626"/>
      <c r="I48" s="623"/>
      <c r="J48" s="622"/>
      <c r="K48" s="622"/>
      <c r="L48" s="626"/>
      <c r="M48" s="623"/>
    </row>
    <row r="49" spans="2:13" ht="18" customHeight="1" x14ac:dyDescent="0.25">
      <c r="B49" s="727"/>
      <c r="C49" s="558"/>
      <c r="D49" s="70" t="s">
        <v>68</v>
      </c>
      <c r="E49" s="747">
        <v>3</v>
      </c>
      <c r="F49" s="559"/>
      <c r="G49" s="559"/>
      <c r="H49" s="559"/>
      <c r="I49" s="560"/>
      <c r="J49" s="559"/>
      <c r="K49" s="559"/>
      <c r="L49" s="559"/>
      <c r="M49" s="560"/>
    </row>
    <row r="50" spans="2:13" ht="18" customHeight="1" x14ac:dyDescent="0.25">
      <c r="B50" s="727" t="s">
        <v>12</v>
      </c>
      <c r="C50" s="323" t="s">
        <v>74</v>
      </c>
      <c r="D50" s="693" t="s">
        <v>68</v>
      </c>
      <c r="E50" s="762">
        <v>6</v>
      </c>
      <c r="F50" s="617"/>
      <c r="G50" s="617"/>
      <c r="H50" s="617"/>
      <c r="I50" s="618"/>
      <c r="J50" s="617"/>
      <c r="K50" s="617"/>
      <c r="L50" s="617"/>
      <c r="M50" s="618"/>
    </row>
    <row r="51" spans="2:13" ht="18" customHeight="1" thickBot="1" x14ac:dyDescent="0.3">
      <c r="B51" s="728"/>
      <c r="C51" s="624"/>
      <c r="D51" s="694" t="s">
        <v>57</v>
      </c>
      <c r="E51" s="754">
        <v>10</v>
      </c>
      <c r="F51" s="585"/>
      <c r="G51" s="585"/>
      <c r="H51" s="619"/>
      <c r="I51" s="586"/>
      <c r="J51" s="585"/>
      <c r="K51" s="585"/>
      <c r="L51" s="619"/>
      <c r="M51" s="586"/>
    </row>
    <row r="52" spans="2:13" ht="18" customHeight="1" thickTop="1" thickBot="1" x14ac:dyDescent="0.3">
      <c r="B52" s="735" t="s">
        <v>13</v>
      </c>
      <c r="C52" s="615"/>
      <c r="D52" s="689" t="s">
        <v>75</v>
      </c>
      <c r="E52" s="758">
        <v>5</v>
      </c>
      <c r="F52" s="611"/>
      <c r="G52" s="611"/>
      <c r="H52" s="611"/>
      <c r="I52" s="613"/>
      <c r="J52" s="611"/>
      <c r="K52" s="611"/>
      <c r="L52" s="611"/>
      <c r="M52" s="613"/>
    </row>
    <row r="53" spans="2:13" ht="18" customHeight="1" thickTop="1" thickBot="1" x14ac:dyDescent="0.3">
      <c r="B53" s="730" t="s">
        <v>76</v>
      </c>
      <c r="C53" s="614"/>
      <c r="D53" s="686"/>
      <c r="E53" s="755">
        <v>7</v>
      </c>
      <c r="F53" s="611"/>
      <c r="G53" s="611"/>
      <c r="H53" s="611"/>
      <c r="I53" s="613"/>
      <c r="J53" s="611"/>
      <c r="K53" s="611"/>
      <c r="L53" s="611"/>
      <c r="M53" s="613"/>
    </row>
    <row r="54" spans="2:13" ht="18" customHeight="1" thickTop="1" thickBot="1" x14ac:dyDescent="0.3">
      <c r="B54" s="1783" t="s">
        <v>170</v>
      </c>
      <c r="C54" s="620" t="s">
        <v>77</v>
      </c>
      <c r="D54" s="695"/>
      <c r="E54" s="763"/>
      <c r="F54" s="622"/>
      <c r="G54" s="622"/>
      <c r="H54" s="622"/>
      <c r="I54" s="623"/>
      <c r="J54" s="622"/>
      <c r="K54" s="622"/>
      <c r="L54" s="622"/>
      <c r="M54" s="623"/>
    </row>
    <row r="55" spans="2:13" ht="18" customHeight="1" thickBot="1" x14ac:dyDescent="0.3">
      <c r="B55" s="1785"/>
      <c r="C55" s="624" t="s">
        <v>78</v>
      </c>
      <c r="D55" s="682"/>
      <c r="E55" s="750">
        <v>3</v>
      </c>
      <c r="F55" s="574"/>
      <c r="G55" s="574"/>
      <c r="H55" s="602"/>
      <c r="I55" s="575"/>
      <c r="J55" s="574"/>
      <c r="K55" s="574"/>
      <c r="L55" s="602"/>
      <c r="M55" s="575"/>
    </row>
    <row r="56" spans="2:13" ht="18" customHeight="1" thickTop="1" thickBot="1" x14ac:dyDescent="0.3">
      <c r="B56" s="730" t="s">
        <v>14</v>
      </c>
      <c r="C56" s="614" t="s">
        <v>15</v>
      </c>
      <c r="D56" s="686" t="s">
        <v>65</v>
      </c>
      <c r="E56" s="755"/>
      <c r="F56" s="611"/>
      <c r="G56" s="611"/>
      <c r="H56" s="611"/>
      <c r="I56" s="613"/>
      <c r="J56" s="611"/>
      <c r="K56" s="611"/>
      <c r="L56" s="611"/>
      <c r="M56" s="613"/>
    </row>
    <row r="57" spans="2:13" ht="18" customHeight="1" thickTop="1" thickBot="1" x14ac:dyDescent="0.3">
      <c r="B57" s="736" t="s">
        <v>79</v>
      </c>
      <c r="C57" s="572"/>
      <c r="D57" s="682" t="s">
        <v>45</v>
      </c>
      <c r="E57" s="750">
        <v>10</v>
      </c>
      <c r="F57" s="574"/>
      <c r="G57" s="574"/>
      <c r="H57" s="574"/>
      <c r="I57" s="575"/>
      <c r="J57" s="574"/>
      <c r="K57" s="574"/>
      <c r="L57" s="574"/>
      <c r="M57" s="575"/>
    </row>
    <row r="58" spans="2:13" ht="18" customHeight="1" thickTop="1" thickBot="1" x14ac:dyDescent="0.3">
      <c r="B58" s="1788" t="s">
        <v>16</v>
      </c>
      <c r="C58" s="625" t="s">
        <v>80</v>
      </c>
      <c r="D58" s="695"/>
      <c r="E58" s="763">
        <v>12</v>
      </c>
      <c r="F58" s="622"/>
      <c r="G58" s="622"/>
      <c r="H58" s="626"/>
      <c r="I58" s="623"/>
      <c r="J58" s="622"/>
      <c r="K58" s="622"/>
      <c r="L58" s="626"/>
      <c r="M58" s="623"/>
    </row>
    <row r="59" spans="2:13" ht="18" customHeight="1" thickBot="1" x14ac:dyDescent="0.3">
      <c r="B59" s="1785"/>
      <c r="C59" s="572" t="s">
        <v>81</v>
      </c>
      <c r="D59" s="682"/>
      <c r="E59" s="750"/>
      <c r="F59" s="574"/>
      <c r="G59" s="574"/>
      <c r="H59" s="574"/>
      <c r="I59" s="575"/>
      <c r="J59" s="574"/>
      <c r="K59" s="574"/>
      <c r="L59" s="574"/>
      <c r="M59" s="575"/>
    </row>
    <row r="60" spans="2:13" ht="18" customHeight="1" thickTop="1" x14ac:dyDescent="0.25">
      <c r="B60" s="1806" t="s">
        <v>177</v>
      </c>
      <c r="C60" s="281"/>
      <c r="D60" s="696" t="s">
        <v>178</v>
      </c>
      <c r="E60" s="764"/>
      <c r="F60" s="577"/>
      <c r="G60" s="577"/>
      <c r="H60" s="577"/>
      <c r="I60" s="578"/>
      <c r="J60" s="577"/>
      <c r="K60" s="577"/>
      <c r="L60" s="577"/>
      <c r="M60" s="578"/>
    </row>
    <row r="61" spans="2:13" ht="18" customHeight="1" thickBot="1" x14ac:dyDescent="0.3">
      <c r="B61" s="1785"/>
      <c r="C61" s="284"/>
      <c r="D61" s="697" t="s">
        <v>179</v>
      </c>
      <c r="E61" s="765"/>
      <c r="F61" s="574"/>
      <c r="G61" s="574"/>
      <c r="H61" s="574"/>
      <c r="I61" s="575"/>
      <c r="J61" s="574"/>
      <c r="K61" s="574"/>
      <c r="L61" s="574"/>
      <c r="M61" s="575"/>
    </row>
    <row r="62" spans="2:13" ht="18" customHeight="1" thickTop="1" x14ac:dyDescent="0.25">
      <c r="B62" s="1783" t="s">
        <v>18</v>
      </c>
      <c r="C62" s="1796" t="s">
        <v>82</v>
      </c>
      <c r="D62" s="698" t="s">
        <v>0</v>
      </c>
      <c r="E62" s="753">
        <v>1</v>
      </c>
      <c r="F62" s="582"/>
      <c r="G62" s="582"/>
      <c r="H62" s="582"/>
      <c r="I62" s="583"/>
      <c r="J62" s="582"/>
      <c r="K62" s="582"/>
      <c r="L62" s="582"/>
      <c r="M62" s="583"/>
    </row>
    <row r="63" spans="2:13" ht="18" customHeight="1" thickBot="1" x14ac:dyDescent="0.3">
      <c r="B63" s="1785"/>
      <c r="C63" s="1787"/>
      <c r="D63" s="694" t="s">
        <v>45</v>
      </c>
      <c r="E63" s="766">
        <v>8</v>
      </c>
      <c r="F63" s="627"/>
      <c r="G63" s="585"/>
      <c r="H63" s="619"/>
      <c r="I63" s="586"/>
      <c r="J63" s="627"/>
      <c r="K63" s="585"/>
      <c r="L63" s="619"/>
      <c r="M63" s="586"/>
    </row>
    <row r="64" spans="2:13" ht="18" customHeight="1" thickTop="1" x14ac:dyDescent="0.25">
      <c r="B64" s="1788" t="s">
        <v>20</v>
      </c>
      <c r="C64" s="1796" t="s">
        <v>83</v>
      </c>
      <c r="D64" s="683" t="s">
        <v>84</v>
      </c>
      <c r="E64" s="767">
        <v>2</v>
      </c>
      <c r="F64" s="628"/>
      <c r="G64" s="577"/>
      <c r="H64" s="577"/>
      <c r="I64" s="578"/>
      <c r="J64" s="628"/>
      <c r="K64" s="577"/>
      <c r="L64" s="577"/>
      <c r="M64" s="578"/>
    </row>
    <row r="65" spans="2:13" ht="18" customHeight="1" thickBot="1" x14ac:dyDescent="0.3">
      <c r="B65" s="1784"/>
      <c r="C65" s="1789"/>
      <c r="D65" s="687" t="s">
        <v>68</v>
      </c>
      <c r="E65" s="768">
        <v>8</v>
      </c>
      <c r="F65" s="629"/>
      <c r="G65" s="580"/>
      <c r="H65" s="580"/>
      <c r="I65" s="581"/>
      <c r="J65" s="629"/>
      <c r="K65" s="580"/>
      <c r="L65" s="580"/>
      <c r="M65" s="581"/>
    </row>
    <row r="66" spans="2:13" ht="18" customHeight="1" x14ac:dyDescent="0.25">
      <c r="B66" s="1784"/>
      <c r="C66" s="1790" t="s">
        <v>85</v>
      </c>
      <c r="D66" s="685" t="s">
        <v>51</v>
      </c>
      <c r="E66" s="769">
        <v>1.5</v>
      </c>
      <c r="F66" s="630"/>
      <c r="G66" s="582"/>
      <c r="H66" s="631"/>
      <c r="I66" s="583"/>
      <c r="J66" s="630"/>
      <c r="K66" s="582"/>
      <c r="L66" s="631"/>
      <c r="M66" s="583"/>
    </row>
    <row r="67" spans="2:13" ht="18" customHeight="1" thickBot="1" x14ac:dyDescent="0.3">
      <c r="B67" s="1785"/>
      <c r="C67" s="1787"/>
      <c r="D67" s="694" t="s">
        <v>68</v>
      </c>
      <c r="E67" s="766">
        <v>8</v>
      </c>
      <c r="F67" s="627"/>
      <c r="G67" s="585"/>
      <c r="H67" s="619"/>
      <c r="I67" s="586"/>
      <c r="J67" s="627"/>
      <c r="K67" s="585"/>
      <c r="L67" s="619"/>
      <c r="M67" s="586"/>
    </row>
    <row r="68" spans="2:13" ht="18" customHeight="1" thickTop="1" x14ac:dyDescent="0.25">
      <c r="B68" s="1806" t="s">
        <v>87</v>
      </c>
      <c r="C68" s="294"/>
      <c r="D68" s="70" t="s">
        <v>89</v>
      </c>
      <c r="E68" s="770">
        <v>5</v>
      </c>
      <c r="F68" s="632"/>
      <c r="G68" s="559"/>
      <c r="H68" s="559"/>
      <c r="I68" s="560"/>
      <c r="J68" s="632"/>
      <c r="K68" s="559"/>
      <c r="L68" s="559"/>
      <c r="M68" s="560"/>
    </row>
    <row r="69" spans="2:13" ht="18" customHeight="1" x14ac:dyDescent="0.25">
      <c r="B69" s="1784"/>
      <c r="C69" s="1805" t="s">
        <v>88</v>
      </c>
      <c r="D69" s="688" t="s">
        <v>86</v>
      </c>
      <c r="E69" s="771">
        <v>3</v>
      </c>
      <c r="F69" s="633"/>
      <c r="G69" s="593"/>
      <c r="H69" s="593"/>
      <c r="I69" s="595"/>
      <c r="J69" s="633"/>
      <c r="K69" s="593"/>
      <c r="L69" s="593"/>
      <c r="M69" s="595"/>
    </row>
    <row r="70" spans="2:13" ht="18" customHeight="1" x14ac:dyDescent="0.25">
      <c r="B70" s="1784"/>
      <c r="C70" s="1791"/>
      <c r="D70" s="688" t="s">
        <v>51</v>
      </c>
      <c r="E70" s="771">
        <v>2</v>
      </c>
      <c r="F70" s="633"/>
      <c r="G70" s="593"/>
      <c r="H70" s="593"/>
      <c r="I70" s="595"/>
      <c r="J70" s="633"/>
      <c r="K70" s="593"/>
      <c r="L70" s="593"/>
      <c r="M70" s="595"/>
    </row>
    <row r="71" spans="2:13" ht="18" customHeight="1" thickBot="1" x14ac:dyDescent="0.3">
      <c r="B71" s="1785"/>
      <c r="C71" s="603"/>
      <c r="D71" s="70" t="s">
        <v>51</v>
      </c>
      <c r="E71" s="770">
        <v>1</v>
      </c>
      <c r="F71" s="630"/>
      <c r="G71" s="582"/>
      <c r="H71" s="582"/>
      <c r="I71" s="583"/>
      <c r="J71" s="630"/>
      <c r="K71" s="582"/>
      <c r="L71" s="582"/>
      <c r="M71" s="583"/>
    </row>
    <row r="72" spans="2:13" ht="18" customHeight="1" thickTop="1" thickBot="1" x14ac:dyDescent="0.3">
      <c r="B72" s="730" t="s">
        <v>19</v>
      </c>
      <c r="C72" s="588" t="s">
        <v>90</v>
      </c>
      <c r="D72" s="699" t="s">
        <v>65</v>
      </c>
      <c r="E72" s="772">
        <v>1</v>
      </c>
      <c r="F72" s="634"/>
      <c r="G72" s="611"/>
      <c r="H72" s="612"/>
      <c r="I72" s="613"/>
      <c r="J72" s="634"/>
      <c r="K72" s="611"/>
      <c r="L72" s="612"/>
      <c r="M72" s="613"/>
    </row>
    <row r="73" spans="2:13" ht="18" customHeight="1" thickTop="1" thickBot="1" x14ac:dyDescent="0.3">
      <c r="B73" s="1783" t="s">
        <v>21</v>
      </c>
      <c r="C73" s="323" t="s">
        <v>50</v>
      </c>
      <c r="D73" s="70" t="s">
        <v>51</v>
      </c>
      <c r="E73" s="770">
        <v>10</v>
      </c>
      <c r="F73" s="632"/>
      <c r="G73" s="559"/>
      <c r="H73" s="559"/>
      <c r="I73" s="560"/>
      <c r="J73" s="632"/>
      <c r="K73" s="559"/>
      <c r="L73" s="559"/>
      <c r="M73" s="560"/>
    </row>
    <row r="74" spans="2:13" ht="18" customHeight="1" thickBot="1" x14ac:dyDescent="0.3">
      <c r="B74" s="1785"/>
      <c r="C74" s="635" t="s">
        <v>52</v>
      </c>
      <c r="D74" s="700" t="s">
        <v>51</v>
      </c>
      <c r="E74" s="773">
        <v>12</v>
      </c>
      <c r="F74" s="636"/>
      <c r="G74" s="637"/>
      <c r="H74" s="637"/>
      <c r="I74" s="638"/>
      <c r="J74" s="636"/>
      <c r="K74" s="637"/>
      <c r="L74" s="637"/>
      <c r="M74" s="638"/>
    </row>
    <row r="75" spans="2:13" ht="18" customHeight="1" thickTop="1" thickBot="1" x14ac:dyDescent="0.3">
      <c r="B75" s="726"/>
      <c r="C75" s="323" t="s">
        <v>91</v>
      </c>
      <c r="D75" s="70" t="s">
        <v>92</v>
      </c>
      <c r="E75" s="770">
        <v>25</v>
      </c>
      <c r="F75" s="632"/>
      <c r="G75" s="559"/>
      <c r="H75" s="559"/>
      <c r="I75" s="560"/>
      <c r="J75" s="632"/>
      <c r="K75" s="559"/>
      <c r="L75" s="559"/>
      <c r="M75" s="560"/>
    </row>
    <row r="76" spans="2:13" ht="18" customHeight="1" x14ac:dyDescent="0.25">
      <c r="B76" s="732"/>
      <c r="C76" s="1790" t="s">
        <v>206</v>
      </c>
      <c r="D76" s="73" t="s">
        <v>92</v>
      </c>
      <c r="E76" s="774">
        <v>25</v>
      </c>
      <c r="F76" s="639"/>
      <c r="G76" s="640"/>
      <c r="H76" s="641"/>
      <c r="I76" s="642"/>
      <c r="J76" s="639"/>
      <c r="K76" s="640"/>
      <c r="L76" s="641"/>
      <c r="M76" s="642"/>
    </row>
    <row r="77" spans="2:13" ht="18" customHeight="1" x14ac:dyDescent="0.25">
      <c r="B77" s="732"/>
      <c r="C77" s="1807"/>
      <c r="D77" s="688" t="s">
        <v>95</v>
      </c>
      <c r="E77" s="771">
        <v>22</v>
      </c>
      <c r="F77" s="633"/>
      <c r="G77" s="593"/>
      <c r="H77" s="594"/>
      <c r="I77" s="595"/>
      <c r="J77" s="633"/>
      <c r="K77" s="593"/>
      <c r="L77" s="594"/>
      <c r="M77" s="595"/>
    </row>
    <row r="78" spans="2:13" ht="18" customHeight="1" thickBot="1" x14ac:dyDescent="0.3">
      <c r="B78" s="732"/>
      <c r="C78" s="557" t="s">
        <v>96</v>
      </c>
      <c r="D78" s="687" t="s">
        <v>92</v>
      </c>
      <c r="E78" s="768">
        <v>25</v>
      </c>
      <c r="F78" s="629"/>
      <c r="G78" s="580"/>
      <c r="H78" s="591"/>
      <c r="I78" s="581"/>
      <c r="J78" s="629"/>
      <c r="K78" s="580"/>
      <c r="L78" s="591"/>
      <c r="M78" s="581"/>
    </row>
    <row r="79" spans="2:13" ht="18" customHeight="1" thickBot="1" x14ac:dyDescent="0.3">
      <c r="B79" s="732"/>
      <c r="C79" s="562" t="s">
        <v>97</v>
      </c>
      <c r="D79" s="680" t="s">
        <v>92</v>
      </c>
      <c r="E79" s="775">
        <v>25</v>
      </c>
      <c r="F79" s="643"/>
      <c r="G79" s="563"/>
      <c r="H79" s="563"/>
      <c r="I79" s="566"/>
      <c r="J79" s="643"/>
      <c r="K79" s="563"/>
      <c r="L79" s="563"/>
      <c r="M79" s="566"/>
    </row>
    <row r="80" spans="2:13" ht="18" customHeight="1" thickBot="1" x14ac:dyDescent="0.3">
      <c r="B80" s="732" t="s">
        <v>22</v>
      </c>
      <c r="C80" s="562" t="s">
        <v>98</v>
      </c>
      <c r="D80" s="680" t="s">
        <v>92</v>
      </c>
      <c r="E80" s="775">
        <v>25</v>
      </c>
      <c r="F80" s="643"/>
      <c r="G80" s="563"/>
      <c r="H80" s="564"/>
      <c r="I80" s="566"/>
      <c r="J80" s="643"/>
      <c r="K80" s="563"/>
      <c r="L80" s="564"/>
      <c r="M80" s="566"/>
    </row>
    <row r="81" spans="2:13" ht="18" customHeight="1" x14ac:dyDescent="0.25">
      <c r="B81" s="732"/>
      <c r="C81" s="1790" t="s">
        <v>171</v>
      </c>
      <c r="D81" s="685" t="s">
        <v>157</v>
      </c>
      <c r="E81" s="769">
        <v>10.3</v>
      </c>
      <c r="F81" s="630"/>
      <c r="G81" s="582"/>
      <c r="H81" s="582"/>
      <c r="I81" s="583"/>
      <c r="J81" s="630"/>
      <c r="K81" s="582"/>
      <c r="L81" s="582"/>
      <c r="M81" s="583"/>
    </row>
    <row r="82" spans="2:13" ht="18" customHeight="1" thickBot="1" x14ac:dyDescent="0.3">
      <c r="B82" s="732"/>
      <c r="C82" s="1789"/>
      <c r="D82" s="701" t="s">
        <v>38</v>
      </c>
      <c r="E82" s="776">
        <v>25</v>
      </c>
      <c r="F82" s="645"/>
      <c r="G82" s="646"/>
      <c r="H82" s="646"/>
      <c r="I82" s="647"/>
      <c r="J82" s="645"/>
      <c r="K82" s="646"/>
      <c r="L82" s="646"/>
      <c r="M82" s="647"/>
    </row>
    <row r="83" spans="2:13" ht="18" customHeight="1" x14ac:dyDescent="0.25">
      <c r="B83" s="732"/>
      <c r="C83" s="556" t="s">
        <v>100</v>
      </c>
      <c r="D83" s="690" t="s">
        <v>38</v>
      </c>
      <c r="E83" s="777">
        <v>18</v>
      </c>
      <c r="F83" s="648"/>
      <c r="G83" s="604"/>
      <c r="H83" s="649"/>
      <c r="I83" s="605"/>
      <c r="J83" s="648"/>
      <c r="K83" s="604"/>
      <c r="L83" s="649"/>
      <c r="M83" s="605"/>
    </row>
    <row r="84" spans="2:13" ht="18" customHeight="1" thickBot="1" x14ac:dyDescent="0.3">
      <c r="B84" s="732"/>
      <c r="C84" s="557" t="s">
        <v>101</v>
      </c>
      <c r="D84" s="687" t="s">
        <v>71</v>
      </c>
      <c r="E84" s="768">
        <v>15</v>
      </c>
      <c r="F84" s="629"/>
      <c r="G84" s="580"/>
      <c r="H84" s="591"/>
      <c r="I84" s="581"/>
      <c r="J84" s="629"/>
      <c r="K84" s="580"/>
      <c r="L84" s="591"/>
      <c r="M84" s="581"/>
    </row>
    <row r="85" spans="2:13" ht="18" customHeight="1" thickBot="1" x14ac:dyDescent="0.3">
      <c r="B85" s="733"/>
      <c r="C85" s="323" t="s">
        <v>102</v>
      </c>
      <c r="D85" s="70" t="s">
        <v>92</v>
      </c>
      <c r="E85" s="770">
        <v>25</v>
      </c>
      <c r="F85" s="632"/>
      <c r="G85" s="559"/>
      <c r="H85" s="559"/>
      <c r="I85" s="560"/>
      <c r="J85" s="632"/>
      <c r="K85" s="559"/>
      <c r="L85" s="559"/>
      <c r="M85" s="560"/>
    </row>
    <row r="86" spans="2:13" ht="18" customHeight="1" thickTop="1" thickBot="1" x14ac:dyDescent="0.3">
      <c r="B86" s="730" t="s">
        <v>23</v>
      </c>
      <c r="C86" s="588" t="s">
        <v>8</v>
      </c>
      <c r="D86" s="686" t="s">
        <v>103</v>
      </c>
      <c r="E86" s="772">
        <v>2</v>
      </c>
      <c r="F86" s="634"/>
      <c r="G86" s="611"/>
      <c r="H86" s="611"/>
      <c r="I86" s="613"/>
      <c r="J86" s="634"/>
      <c r="K86" s="611"/>
      <c r="L86" s="611"/>
      <c r="M86" s="613"/>
    </row>
    <row r="87" spans="2:13" ht="18" customHeight="1" thickTop="1" thickBot="1" x14ac:dyDescent="0.3">
      <c r="B87" s="735"/>
      <c r="C87" s="598" t="s">
        <v>104</v>
      </c>
      <c r="D87" s="689"/>
      <c r="E87" s="778">
        <v>12</v>
      </c>
      <c r="F87" s="650"/>
      <c r="G87" s="589"/>
      <c r="H87" s="589"/>
      <c r="I87" s="590"/>
      <c r="J87" s="650"/>
      <c r="K87" s="589"/>
      <c r="L87" s="589"/>
      <c r="M87" s="590"/>
    </row>
    <row r="88" spans="2:13" ht="18" customHeight="1" x14ac:dyDescent="0.25">
      <c r="B88" s="732" t="s">
        <v>173</v>
      </c>
      <c r="C88" s="1795" t="s">
        <v>105</v>
      </c>
      <c r="D88" s="73" t="s">
        <v>157</v>
      </c>
      <c r="E88" s="774">
        <v>13</v>
      </c>
      <c r="F88" s="639"/>
      <c r="G88" s="640"/>
      <c r="H88" s="640"/>
      <c r="I88" s="642"/>
      <c r="J88" s="639"/>
      <c r="K88" s="640"/>
      <c r="L88" s="640"/>
      <c r="M88" s="642"/>
    </row>
    <row r="89" spans="2:13" ht="18" customHeight="1" thickBot="1" x14ac:dyDescent="0.3">
      <c r="B89" s="736"/>
      <c r="C89" s="1787"/>
      <c r="D89" s="682" t="s">
        <v>95</v>
      </c>
      <c r="E89" s="782">
        <v>20</v>
      </c>
      <c r="F89" s="655"/>
      <c r="G89" s="574"/>
      <c r="H89" s="574"/>
      <c r="I89" s="575"/>
      <c r="J89" s="655"/>
      <c r="K89" s="574"/>
      <c r="L89" s="574"/>
      <c r="M89" s="575"/>
    </row>
    <row r="90" spans="2:13" ht="18" customHeight="1" thickTop="1" x14ac:dyDescent="0.25">
      <c r="B90" s="1788" t="s">
        <v>174</v>
      </c>
      <c r="C90" s="599" t="s">
        <v>235</v>
      </c>
      <c r="D90" s="689">
        <v>100</v>
      </c>
      <c r="E90" s="778">
        <v>18</v>
      </c>
      <c r="F90" s="650"/>
      <c r="G90" s="589"/>
      <c r="H90" s="589"/>
      <c r="I90" s="590"/>
      <c r="J90" s="650"/>
      <c r="K90" s="589"/>
      <c r="L90" s="589"/>
      <c r="M90" s="590"/>
    </row>
    <row r="91" spans="2:13" ht="18" customHeight="1" x14ac:dyDescent="0.25">
      <c r="B91" s="1784"/>
      <c r="C91" s="654"/>
      <c r="D91" s="702">
        <v>100</v>
      </c>
      <c r="E91" s="779">
        <v>18</v>
      </c>
      <c r="F91" s="651"/>
      <c r="G91" s="652"/>
      <c r="H91" s="652"/>
      <c r="I91" s="653"/>
      <c r="J91" s="651"/>
      <c r="K91" s="652"/>
      <c r="L91" s="652"/>
      <c r="M91" s="653"/>
    </row>
    <row r="92" spans="2:13" ht="18" customHeight="1" x14ac:dyDescent="0.25">
      <c r="B92" s="1784"/>
      <c r="C92" s="323"/>
      <c r="D92" s="685">
        <v>100</v>
      </c>
      <c r="E92" s="780">
        <v>18</v>
      </c>
      <c r="F92" s="630"/>
      <c r="G92" s="582"/>
      <c r="H92" s="631"/>
      <c r="I92" s="583"/>
      <c r="J92" s="630"/>
      <c r="K92" s="582"/>
      <c r="L92" s="631"/>
      <c r="M92" s="583"/>
    </row>
    <row r="93" spans="2:13" ht="18" customHeight="1" x14ac:dyDescent="0.25">
      <c r="B93" s="1784"/>
      <c r="C93" s="323" t="s">
        <v>25</v>
      </c>
      <c r="D93" s="688">
        <v>165</v>
      </c>
      <c r="E93" s="771">
        <v>18</v>
      </c>
      <c r="F93" s="633"/>
      <c r="G93" s="593"/>
      <c r="H93" s="594"/>
      <c r="I93" s="595"/>
      <c r="J93" s="633"/>
      <c r="K93" s="593"/>
      <c r="L93" s="594"/>
      <c r="M93" s="595"/>
    </row>
    <row r="94" spans="2:13" ht="18" customHeight="1" x14ac:dyDescent="0.25">
      <c r="B94" s="1784"/>
      <c r="C94" s="323"/>
      <c r="D94" s="688">
        <v>198</v>
      </c>
      <c r="E94" s="771">
        <v>18</v>
      </c>
      <c r="F94" s="633"/>
      <c r="G94" s="593"/>
      <c r="H94" s="594"/>
      <c r="I94" s="595"/>
      <c r="J94" s="633"/>
      <c r="K94" s="593"/>
      <c r="L94" s="594"/>
      <c r="M94" s="595"/>
    </row>
    <row r="95" spans="2:13" ht="18" customHeight="1" thickBot="1" x14ac:dyDescent="0.3">
      <c r="B95" s="1784"/>
      <c r="C95" s="573"/>
      <c r="D95" s="715" t="s">
        <v>47</v>
      </c>
      <c r="E95" s="766">
        <v>9</v>
      </c>
      <c r="F95" s="627"/>
      <c r="G95" s="585"/>
      <c r="H95" s="619"/>
      <c r="I95" s="586"/>
      <c r="J95" s="627"/>
      <c r="K95" s="585"/>
      <c r="L95" s="619"/>
      <c r="M95" s="586"/>
    </row>
    <row r="96" spans="2:13" ht="18" customHeight="1" thickTop="1" x14ac:dyDescent="0.25">
      <c r="B96" s="1784"/>
      <c r="C96" s="598"/>
      <c r="D96" s="720">
        <v>100</v>
      </c>
      <c r="E96" s="781">
        <v>18</v>
      </c>
      <c r="F96" s="721"/>
      <c r="G96" s="722"/>
      <c r="H96" s="723"/>
      <c r="I96" s="724"/>
      <c r="J96" s="721"/>
      <c r="K96" s="722"/>
      <c r="L96" s="723"/>
      <c r="M96" s="725"/>
    </row>
    <row r="97" spans="2:14" ht="18" customHeight="1" x14ac:dyDescent="0.25">
      <c r="B97" s="1784"/>
      <c r="C97" s="323"/>
      <c r="D97" s="685" t="s">
        <v>106</v>
      </c>
      <c r="E97" s="780">
        <v>18</v>
      </c>
      <c r="F97" s="630"/>
      <c r="G97" s="582"/>
      <c r="H97" s="631"/>
      <c r="I97" s="631"/>
      <c r="J97" s="630"/>
      <c r="K97" s="582"/>
      <c r="L97" s="631"/>
      <c r="M97" s="583"/>
    </row>
    <row r="98" spans="2:14" ht="18" customHeight="1" x14ac:dyDescent="0.25">
      <c r="B98" s="1784"/>
      <c r="C98" s="323" t="s">
        <v>107</v>
      </c>
      <c r="D98" s="701" t="s">
        <v>108</v>
      </c>
      <c r="E98" s="776">
        <v>18</v>
      </c>
      <c r="F98" s="645"/>
      <c r="G98" s="646"/>
      <c r="H98" s="654"/>
      <c r="I98" s="654"/>
      <c r="J98" s="645"/>
      <c r="K98" s="646"/>
      <c r="L98" s="654"/>
      <c r="M98" s="647"/>
    </row>
    <row r="99" spans="2:14" ht="18" customHeight="1" x14ac:dyDescent="0.25">
      <c r="B99" s="1784"/>
      <c r="C99" s="323"/>
      <c r="D99" s="701">
        <v>198</v>
      </c>
      <c r="E99" s="776">
        <v>18</v>
      </c>
      <c r="F99" s="645"/>
      <c r="G99" s="646"/>
      <c r="H99" s="654"/>
      <c r="I99" s="654"/>
      <c r="J99" s="645"/>
      <c r="K99" s="646"/>
      <c r="L99" s="654"/>
      <c r="M99" s="647"/>
    </row>
    <row r="100" spans="2:14" ht="18" customHeight="1" thickBot="1" x14ac:dyDescent="0.3">
      <c r="B100" s="1784"/>
      <c r="C100" s="323"/>
      <c r="D100" s="703" t="s">
        <v>47</v>
      </c>
      <c r="E100" s="776">
        <v>9</v>
      </c>
      <c r="F100" s="645"/>
      <c r="G100" s="646"/>
      <c r="H100" s="654"/>
      <c r="I100" s="654"/>
      <c r="J100" s="645"/>
      <c r="K100" s="646"/>
      <c r="L100" s="654"/>
      <c r="M100" s="647"/>
    </row>
    <row r="101" spans="2:14" ht="18" customHeight="1" thickBot="1" x14ac:dyDescent="0.3">
      <c r="B101" s="1784"/>
      <c r="C101" s="562" t="s">
        <v>109</v>
      </c>
      <c r="D101" s="680" t="s">
        <v>33</v>
      </c>
      <c r="E101" s="775">
        <v>18</v>
      </c>
      <c r="F101" s="643"/>
      <c r="G101" s="563"/>
      <c r="H101" s="564"/>
      <c r="I101" s="566"/>
      <c r="J101" s="643"/>
      <c r="K101" s="563"/>
      <c r="L101" s="564"/>
      <c r="M101" s="566"/>
    </row>
    <row r="102" spans="2:14" ht="18" customHeight="1" thickBot="1" x14ac:dyDescent="0.3">
      <c r="B102" s="1784"/>
      <c r="C102" s="562" t="s">
        <v>110</v>
      </c>
      <c r="D102" s="680" t="s">
        <v>111</v>
      </c>
      <c r="E102" s="775">
        <v>18</v>
      </c>
      <c r="F102" s="643"/>
      <c r="G102" s="563"/>
      <c r="H102" s="564"/>
      <c r="I102" s="566"/>
      <c r="J102" s="643"/>
      <c r="K102" s="563"/>
      <c r="L102" s="564"/>
      <c r="M102" s="566"/>
    </row>
    <row r="103" spans="2:14" ht="18" customHeight="1" thickBot="1" x14ac:dyDescent="0.3">
      <c r="B103" s="1784"/>
      <c r="C103" s="562" t="s">
        <v>112</v>
      </c>
      <c r="D103" s="680" t="s">
        <v>86</v>
      </c>
      <c r="E103" s="775">
        <v>18</v>
      </c>
      <c r="F103" s="643"/>
      <c r="G103" s="563"/>
      <c r="H103" s="564"/>
      <c r="I103" s="566"/>
      <c r="J103" s="643"/>
      <c r="K103" s="563"/>
      <c r="L103" s="564"/>
      <c r="M103" s="566"/>
    </row>
    <row r="104" spans="2:14" ht="18" customHeight="1" x14ac:dyDescent="0.25">
      <c r="B104" s="1784"/>
      <c r="C104" s="1790" t="s">
        <v>113</v>
      </c>
      <c r="D104" s="70" t="s">
        <v>216</v>
      </c>
      <c r="E104" s="770">
        <v>19</v>
      </c>
      <c r="F104" s="632"/>
      <c r="G104" s="559"/>
      <c r="H104" s="559"/>
      <c r="I104" s="560"/>
      <c r="J104" s="632"/>
      <c r="K104" s="559"/>
      <c r="L104" s="559"/>
      <c r="M104" s="560"/>
    </row>
    <row r="105" spans="2:14" ht="18" customHeight="1" thickBot="1" x14ac:dyDescent="0.3">
      <c r="B105" s="1784"/>
      <c r="C105" s="1789"/>
      <c r="D105" s="687" t="s">
        <v>47</v>
      </c>
      <c r="E105" s="768">
        <v>9</v>
      </c>
      <c r="F105" s="629"/>
      <c r="G105" s="580"/>
      <c r="H105" s="580"/>
      <c r="I105" s="581"/>
      <c r="J105" s="629"/>
      <c r="K105" s="580"/>
      <c r="L105" s="580"/>
      <c r="M105" s="581"/>
    </row>
    <row r="106" spans="2:14" ht="18" customHeight="1" x14ac:dyDescent="0.25">
      <c r="B106" s="1784"/>
      <c r="C106" s="1790" t="s">
        <v>114</v>
      </c>
      <c r="D106" s="70" t="s">
        <v>115</v>
      </c>
      <c r="E106" s="770">
        <v>20</v>
      </c>
      <c r="F106" s="632"/>
      <c r="G106" s="559"/>
      <c r="H106" s="559"/>
      <c r="I106" s="603"/>
      <c r="J106" s="632"/>
      <c r="K106" s="559"/>
      <c r="L106" s="559"/>
      <c r="M106" s="560"/>
    </row>
    <row r="107" spans="2:14" ht="18" customHeight="1" thickBot="1" x14ac:dyDescent="0.3">
      <c r="B107" s="1784"/>
      <c r="C107" s="1789"/>
      <c r="D107" s="687" t="s">
        <v>47</v>
      </c>
      <c r="E107" s="768">
        <v>10</v>
      </c>
      <c r="F107" s="629"/>
      <c r="G107" s="580"/>
      <c r="H107" s="591"/>
      <c r="I107" s="581"/>
      <c r="J107" s="629"/>
      <c r="K107" s="580"/>
      <c r="L107" s="591"/>
      <c r="M107" s="581"/>
    </row>
    <row r="108" spans="2:14" ht="18" customHeight="1" x14ac:dyDescent="0.25">
      <c r="B108" s="1784"/>
      <c r="C108" s="556"/>
      <c r="D108" s="704" t="s">
        <v>116</v>
      </c>
      <c r="E108" s="774">
        <v>9</v>
      </c>
      <c r="F108" s="639"/>
      <c r="G108" s="640"/>
      <c r="H108" s="640"/>
      <c r="I108" s="641"/>
      <c r="J108" s="639"/>
      <c r="K108" s="640"/>
      <c r="L108" s="640"/>
      <c r="M108" s="642"/>
      <c r="N108">
        <f>57*2</f>
        <v>114</v>
      </c>
    </row>
    <row r="109" spans="2:14" ht="18" customHeight="1" x14ac:dyDescent="0.25">
      <c r="B109" s="1784"/>
      <c r="C109" s="323" t="s">
        <v>117</v>
      </c>
      <c r="D109" s="705" t="s">
        <v>118</v>
      </c>
      <c r="E109" s="780"/>
      <c r="F109" s="630"/>
      <c r="G109" s="582"/>
      <c r="H109" s="582"/>
      <c r="I109" s="583"/>
      <c r="J109" s="630"/>
      <c r="K109" s="582"/>
      <c r="L109" s="582"/>
      <c r="M109" s="583"/>
    </row>
    <row r="110" spans="2:14" ht="18" customHeight="1" thickBot="1" x14ac:dyDescent="0.3">
      <c r="B110" s="1785"/>
      <c r="C110" s="573"/>
      <c r="D110" s="682" t="s">
        <v>47</v>
      </c>
      <c r="E110" s="782">
        <v>9</v>
      </c>
      <c r="F110" s="655"/>
      <c r="G110" s="574"/>
      <c r="H110" s="574"/>
      <c r="I110" s="575"/>
      <c r="J110" s="655"/>
      <c r="K110" s="574"/>
      <c r="L110" s="574"/>
      <c r="M110" s="575"/>
    </row>
    <row r="111" spans="2:14" ht="18" customHeight="1" thickTop="1" x14ac:dyDescent="0.25">
      <c r="B111" s="734"/>
      <c r="C111" s="1796" t="s">
        <v>127</v>
      </c>
      <c r="D111" s="689"/>
      <c r="E111" s="758">
        <v>13</v>
      </c>
      <c r="F111" s="589"/>
      <c r="G111" s="589"/>
      <c r="H111" s="599"/>
      <c r="I111" s="590"/>
      <c r="J111" s="589"/>
      <c r="K111" s="589"/>
      <c r="L111" s="599"/>
      <c r="M111" s="590"/>
    </row>
    <row r="112" spans="2:14" ht="18" customHeight="1" thickBot="1" x14ac:dyDescent="0.3">
      <c r="B112" s="1793" t="s">
        <v>128</v>
      </c>
      <c r="C112" s="1789"/>
      <c r="D112" s="88"/>
      <c r="E112" s="752">
        <v>10</v>
      </c>
      <c r="F112" s="580"/>
      <c r="G112" s="580"/>
      <c r="H112" s="591"/>
      <c r="I112" s="581"/>
      <c r="J112" s="580"/>
      <c r="K112" s="580"/>
      <c r="L112" s="591"/>
      <c r="M112" s="581"/>
    </row>
    <row r="113" spans="2:13" ht="18" customHeight="1" x14ac:dyDescent="0.25">
      <c r="B113" s="1784"/>
      <c r="C113" s="1790" t="s">
        <v>129</v>
      </c>
      <c r="D113" s="706" t="s">
        <v>233</v>
      </c>
      <c r="E113" s="761">
        <v>10</v>
      </c>
      <c r="F113" s="640"/>
      <c r="G113" s="640"/>
      <c r="H113" s="641"/>
      <c r="I113" s="642"/>
      <c r="J113" s="640"/>
      <c r="K113" s="640"/>
      <c r="L113" s="641"/>
      <c r="M113" s="642"/>
    </row>
    <row r="114" spans="2:13" ht="18" customHeight="1" thickBot="1" x14ac:dyDescent="0.3">
      <c r="B114" s="729"/>
      <c r="C114" s="1787"/>
      <c r="D114" s="707">
        <v>21</v>
      </c>
      <c r="E114" s="750">
        <v>8</v>
      </c>
      <c r="F114" s="627"/>
      <c r="G114" s="585"/>
      <c r="H114" s="585"/>
      <c r="I114" s="586"/>
      <c r="J114" s="627"/>
      <c r="K114" s="585"/>
      <c r="L114" s="585"/>
      <c r="M114" s="586"/>
    </row>
    <row r="115" spans="2:13" ht="18" customHeight="1" thickTop="1" thickBot="1" x14ac:dyDescent="0.3">
      <c r="B115" s="737"/>
      <c r="C115" s="656" t="s">
        <v>125</v>
      </c>
      <c r="D115" s="708" t="s">
        <v>45</v>
      </c>
      <c r="E115" s="783">
        <v>10</v>
      </c>
      <c r="F115" s="657"/>
      <c r="G115" s="658"/>
      <c r="H115" s="656"/>
      <c r="I115" s="659"/>
      <c r="J115" s="657"/>
      <c r="K115" s="658"/>
      <c r="L115" s="656"/>
      <c r="M115" s="659"/>
    </row>
    <row r="116" spans="2:13" ht="18" customHeight="1" thickBot="1" x14ac:dyDescent="0.3">
      <c r="B116" s="727"/>
      <c r="C116" s="607" t="s">
        <v>176</v>
      </c>
      <c r="D116" s="691" t="s">
        <v>45</v>
      </c>
      <c r="E116" s="784">
        <v>10</v>
      </c>
      <c r="F116" s="660"/>
      <c r="G116" s="661"/>
      <c r="H116" s="607"/>
      <c r="I116" s="662"/>
      <c r="J116" s="660"/>
      <c r="K116" s="661"/>
      <c r="L116" s="607"/>
      <c r="M116" s="662"/>
    </row>
    <row r="117" spans="2:13" ht="18" customHeight="1" x14ac:dyDescent="0.25">
      <c r="B117" s="732"/>
      <c r="C117" s="1790" t="s">
        <v>121</v>
      </c>
      <c r="D117" s="685" t="s">
        <v>157</v>
      </c>
      <c r="E117" s="753">
        <v>15</v>
      </c>
      <c r="F117" s="582"/>
      <c r="G117" s="582"/>
      <c r="H117" s="631"/>
      <c r="I117" s="583"/>
      <c r="J117" s="582"/>
      <c r="K117" s="582"/>
      <c r="L117" s="631"/>
      <c r="M117" s="583"/>
    </row>
    <row r="118" spans="2:13" ht="18" customHeight="1" thickBot="1" x14ac:dyDescent="0.3">
      <c r="B118" s="732"/>
      <c r="C118" s="1789"/>
      <c r="D118" s="70" t="s">
        <v>45</v>
      </c>
      <c r="E118" s="747">
        <v>9</v>
      </c>
      <c r="F118" s="559"/>
      <c r="G118" s="559"/>
      <c r="H118" s="559"/>
      <c r="I118" s="560"/>
      <c r="J118" s="559"/>
      <c r="K118" s="559"/>
      <c r="L118" s="559"/>
      <c r="M118" s="560"/>
    </row>
    <row r="119" spans="2:13" ht="18" customHeight="1" x14ac:dyDescent="0.25">
      <c r="B119" s="738"/>
      <c r="C119" s="1790" t="s">
        <v>122</v>
      </c>
      <c r="D119" s="73" t="s">
        <v>157</v>
      </c>
      <c r="E119" s="761">
        <v>15</v>
      </c>
      <c r="F119" s="640"/>
      <c r="G119" s="640"/>
      <c r="H119" s="641"/>
      <c r="I119" s="642"/>
      <c r="J119" s="640"/>
      <c r="K119" s="640"/>
      <c r="L119" s="641"/>
      <c r="M119" s="642"/>
    </row>
    <row r="120" spans="2:13" ht="18" customHeight="1" thickBot="1" x14ac:dyDescent="0.3">
      <c r="B120" s="738"/>
      <c r="C120" s="1789"/>
      <c r="D120" s="687" t="s">
        <v>45</v>
      </c>
      <c r="E120" s="752">
        <v>9</v>
      </c>
      <c r="F120" s="580"/>
      <c r="G120" s="580"/>
      <c r="H120" s="580"/>
      <c r="I120" s="581"/>
      <c r="J120" s="580"/>
      <c r="K120" s="580"/>
      <c r="L120" s="580"/>
      <c r="M120" s="581"/>
    </row>
    <row r="121" spans="2:13" ht="18" customHeight="1" thickBot="1" x14ac:dyDescent="0.3">
      <c r="B121" s="738"/>
      <c r="C121" s="607" t="s">
        <v>175</v>
      </c>
      <c r="D121" s="680" t="s">
        <v>45</v>
      </c>
      <c r="E121" s="748">
        <v>10</v>
      </c>
      <c r="F121" s="563"/>
      <c r="G121" s="563"/>
      <c r="H121" s="563"/>
      <c r="I121" s="566"/>
      <c r="J121" s="563"/>
      <c r="K121" s="563"/>
      <c r="L121" s="563"/>
      <c r="M121" s="566"/>
    </row>
    <row r="122" spans="2:13" ht="18" customHeight="1" thickBot="1" x14ac:dyDescent="0.3">
      <c r="B122" s="738" t="s">
        <v>26</v>
      </c>
      <c r="C122" s="663" t="s">
        <v>59</v>
      </c>
      <c r="D122" s="690" t="s">
        <v>45</v>
      </c>
      <c r="E122" s="759">
        <v>8</v>
      </c>
      <c r="F122" s="563"/>
      <c r="G122" s="563"/>
      <c r="H122" s="563"/>
      <c r="I122" s="566"/>
      <c r="J122" s="563"/>
      <c r="K122" s="563"/>
      <c r="L122" s="563"/>
      <c r="M122" s="566"/>
    </row>
    <row r="123" spans="2:13" ht="18" customHeight="1" x14ac:dyDescent="0.25">
      <c r="B123" s="732"/>
      <c r="C123" s="556"/>
      <c r="D123" s="73" t="s">
        <v>86</v>
      </c>
      <c r="E123" s="761">
        <v>18</v>
      </c>
      <c r="F123" s="582"/>
      <c r="G123" s="582"/>
      <c r="H123" s="582"/>
      <c r="I123" s="583"/>
      <c r="J123" s="582"/>
      <c r="K123" s="582"/>
      <c r="L123" s="582"/>
      <c r="M123" s="583"/>
    </row>
    <row r="124" spans="2:13" ht="18" customHeight="1" x14ac:dyDescent="0.25">
      <c r="B124" s="732"/>
      <c r="C124" s="1801" t="s">
        <v>123</v>
      </c>
      <c r="D124" s="688" t="s">
        <v>157</v>
      </c>
      <c r="E124" s="756">
        <v>15</v>
      </c>
      <c r="F124" s="593"/>
      <c r="G124" s="593"/>
      <c r="H124" s="593"/>
      <c r="I124" s="595"/>
      <c r="J124" s="593"/>
      <c r="K124" s="593"/>
      <c r="L124" s="593"/>
      <c r="M124" s="595"/>
    </row>
    <row r="125" spans="2:13" ht="18" customHeight="1" x14ac:dyDescent="0.25">
      <c r="B125" s="732"/>
      <c r="C125" s="1791"/>
      <c r="D125" s="688" t="s">
        <v>157</v>
      </c>
      <c r="E125" s="756">
        <v>12</v>
      </c>
      <c r="F125" s="593"/>
      <c r="G125" s="593"/>
      <c r="H125" s="593"/>
      <c r="I125" s="595"/>
      <c r="J125" s="593"/>
      <c r="K125" s="593"/>
      <c r="L125" s="593"/>
      <c r="M125" s="595"/>
    </row>
    <row r="126" spans="2:13" ht="18" customHeight="1" thickBot="1" x14ac:dyDescent="0.3">
      <c r="B126" s="732"/>
      <c r="C126" s="294"/>
      <c r="D126" s="70" t="s">
        <v>184</v>
      </c>
      <c r="E126" s="747">
        <v>6</v>
      </c>
      <c r="F126" s="646"/>
      <c r="G126" s="646"/>
      <c r="H126" s="654"/>
      <c r="I126" s="647"/>
      <c r="J126" s="646"/>
      <c r="K126" s="646"/>
      <c r="L126" s="654"/>
      <c r="M126" s="647"/>
    </row>
    <row r="127" spans="2:13" ht="18" customHeight="1" thickBot="1" x14ac:dyDescent="0.3">
      <c r="B127" s="732"/>
      <c r="C127" s="607" t="s">
        <v>126</v>
      </c>
      <c r="D127" s="680"/>
      <c r="E127" s="748"/>
      <c r="F127" s="563"/>
      <c r="G127" s="563"/>
      <c r="H127" s="564"/>
      <c r="I127" s="566"/>
      <c r="J127" s="563"/>
      <c r="K127" s="563"/>
      <c r="L127" s="564"/>
      <c r="M127" s="566"/>
    </row>
    <row r="128" spans="2:13" ht="18" customHeight="1" x14ac:dyDescent="0.25">
      <c r="B128" s="732"/>
      <c r="C128" s="323"/>
      <c r="D128" s="70" t="s">
        <v>51</v>
      </c>
      <c r="E128" s="747">
        <v>18</v>
      </c>
      <c r="F128" s="582"/>
      <c r="G128" s="582"/>
      <c r="H128" s="582"/>
      <c r="I128" s="583"/>
      <c r="J128" s="582"/>
      <c r="K128" s="582"/>
      <c r="L128" s="582"/>
      <c r="M128" s="583"/>
    </row>
    <row r="129" spans="2:13" ht="18" customHeight="1" x14ac:dyDescent="0.25">
      <c r="B129" s="732"/>
      <c r="C129" s="323" t="s">
        <v>124</v>
      </c>
      <c r="D129" s="688" t="s">
        <v>157</v>
      </c>
      <c r="E129" s="756">
        <v>13</v>
      </c>
      <c r="F129" s="646"/>
      <c r="G129" s="646"/>
      <c r="H129" s="646"/>
      <c r="I129" s="647"/>
      <c r="J129" s="646"/>
      <c r="K129" s="646"/>
      <c r="L129" s="646"/>
      <c r="M129" s="647"/>
    </row>
    <row r="130" spans="2:13" ht="18" customHeight="1" thickBot="1" x14ac:dyDescent="0.3">
      <c r="B130" s="733"/>
      <c r="C130" s="323"/>
      <c r="D130" s="685" t="s">
        <v>184</v>
      </c>
      <c r="E130" s="753">
        <v>6</v>
      </c>
      <c r="F130" s="593"/>
      <c r="G130" s="593"/>
      <c r="H130" s="593"/>
      <c r="I130" s="595"/>
      <c r="J130" s="593"/>
      <c r="K130" s="593"/>
      <c r="L130" s="593"/>
      <c r="M130" s="595"/>
    </row>
    <row r="131" spans="2:13" ht="18" customHeight="1" thickTop="1" thickBot="1" x14ac:dyDescent="0.3">
      <c r="B131" s="737" t="s">
        <v>132</v>
      </c>
      <c r="C131" s="620" t="s">
        <v>133</v>
      </c>
      <c r="D131" s="708" t="s">
        <v>51</v>
      </c>
      <c r="E131" s="783">
        <v>2</v>
      </c>
      <c r="F131" s="622"/>
      <c r="G131" s="622"/>
      <c r="H131" s="626"/>
      <c r="I131" s="623"/>
      <c r="J131" s="622"/>
      <c r="K131" s="622"/>
      <c r="L131" s="626"/>
      <c r="M131" s="623"/>
    </row>
    <row r="132" spans="2:13" ht="18" customHeight="1" thickBot="1" x14ac:dyDescent="0.3">
      <c r="B132" s="728"/>
      <c r="C132" s="624" t="s">
        <v>134</v>
      </c>
      <c r="D132" s="69" t="s">
        <v>51</v>
      </c>
      <c r="E132" s="765">
        <v>13</v>
      </c>
      <c r="F132" s="574"/>
      <c r="G132" s="574"/>
      <c r="H132" s="602"/>
      <c r="I132" s="575"/>
      <c r="J132" s="574"/>
      <c r="K132" s="574"/>
      <c r="L132" s="602"/>
      <c r="M132" s="575"/>
    </row>
    <row r="133" spans="2:13" ht="18" customHeight="1" thickTop="1" thickBot="1" x14ac:dyDescent="0.3">
      <c r="B133" s="1788" t="s">
        <v>135</v>
      </c>
      <c r="C133" s="620" t="s">
        <v>218</v>
      </c>
      <c r="D133" s="708" t="s">
        <v>51</v>
      </c>
      <c r="E133" s="783"/>
      <c r="F133" s="622"/>
      <c r="G133" s="622"/>
      <c r="H133" s="622"/>
      <c r="I133" s="623"/>
      <c r="J133" s="622"/>
      <c r="K133" s="622"/>
      <c r="L133" s="622"/>
      <c r="M133" s="623"/>
    </row>
    <row r="134" spans="2:13" ht="18" customHeight="1" thickBot="1" x14ac:dyDescent="0.3">
      <c r="B134" s="1784"/>
      <c r="C134" s="606" t="s">
        <v>180</v>
      </c>
      <c r="D134" s="691" t="s">
        <v>51</v>
      </c>
      <c r="E134" s="784">
        <v>8</v>
      </c>
      <c r="F134" s="563"/>
      <c r="G134" s="563"/>
      <c r="H134" s="563"/>
      <c r="I134" s="566"/>
      <c r="J134" s="563"/>
      <c r="K134" s="563"/>
      <c r="L134" s="563"/>
      <c r="M134" s="566"/>
    </row>
    <row r="135" spans="2:13" ht="18" customHeight="1" thickBot="1" x14ac:dyDescent="0.3">
      <c r="B135" s="1784"/>
      <c r="C135" s="664" t="s">
        <v>221</v>
      </c>
      <c r="D135" s="74" t="s">
        <v>51</v>
      </c>
      <c r="E135" s="785">
        <v>6</v>
      </c>
      <c r="F135" s="559"/>
      <c r="G135" s="559"/>
      <c r="H135" s="559"/>
      <c r="I135" s="560"/>
      <c r="J135" s="559"/>
      <c r="K135" s="559"/>
      <c r="L135" s="559"/>
      <c r="M135" s="560"/>
    </row>
    <row r="136" spans="2:13" ht="18" customHeight="1" thickBot="1" x14ac:dyDescent="0.3">
      <c r="B136" s="1784"/>
      <c r="C136" s="562" t="s">
        <v>136</v>
      </c>
      <c r="D136" s="680" t="s">
        <v>51</v>
      </c>
      <c r="E136" s="748">
        <v>11</v>
      </c>
      <c r="F136" s="563"/>
      <c r="G136" s="563"/>
      <c r="H136" s="563"/>
      <c r="I136" s="566"/>
      <c r="J136" s="563"/>
      <c r="K136" s="563"/>
      <c r="L136" s="563"/>
      <c r="M136" s="566"/>
    </row>
    <row r="137" spans="2:13" ht="18" customHeight="1" thickBot="1" x14ac:dyDescent="0.3">
      <c r="B137" s="1784"/>
      <c r="C137" s="562" t="s">
        <v>137</v>
      </c>
      <c r="D137" s="680" t="s">
        <v>51</v>
      </c>
      <c r="E137" s="748">
        <v>6</v>
      </c>
      <c r="F137" s="563"/>
      <c r="G137" s="563"/>
      <c r="H137" s="563"/>
      <c r="I137" s="566"/>
      <c r="J137" s="563"/>
      <c r="K137" s="563"/>
      <c r="L137" s="563"/>
      <c r="M137" s="566"/>
    </row>
    <row r="138" spans="2:13" ht="18" customHeight="1" thickBot="1" x14ac:dyDescent="0.3">
      <c r="B138" s="1785"/>
      <c r="C138" s="573" t="s">
        <v>138</v>
      </c>
      <c r="D138" s="682" t="s">
        <v>51</v>
      </c>
      <c r="E138" s="750">
        <v>15</v>
      </c>
      <c r="F138" s="574"/>
      <c r="G138" s="574"/>
      <c r="H138" s="574"/>
      <c r="I138" s="575"/>
      <c r="J138" s="574"/>
      <c r="K138" s="574"/>
      <c r="L138" s="574"/>
      <c r="M138" s="575"/>
    </row>
    <row r="139" spans="2:13" ht="18" customHeight="1" thickTop="1" x14ac:dyDescent="0.25">
      <c r="B139" s="726"/>
      <c r="C139" s="576" t="s">
        <v>119</v>
      </c>
      <c r="D139" s="683" t="s">
        <v>209</v>
      </c>
      <c r="E139" s="767">
        <v>25</v>
      </c>
      <c r="F139" s="628"/>
      <c r="G139" s="577"/>
      <c r="H139" s="577"/>
      <c r="I139" s="578"/>
      <c r="J139" s="628"/>
      <c r="K139" s="577"/>
      <c r="L139" s="577"/>
      <c r="M139" s="578"/>
    </row>
    <row r="140" spans="2:13" ht="18" customHeight="1" x14ac:dyDescent="0.25">
      <c r="B140" s="1793" t="s">
        <v>27</v>
      </c>
      <c r="C140" s="644" t="s">
        <v>119</v>
      </c>
      <c r="D140" s="701" t="s">
        <v>210</v>
      </c>
      <c r="E140" s="776">
        <v>20</v>
      </c>
      <c r="F140" s="645"/>
      <c r="G140" s="646"/>
      <c r="H140" s="646"/>
      <c r="I140" s="647"/>
      <c r="J140" s="645"/>
      <c r="K140" s="646"/>
      <c r="L140" s="646"/>
      <c r="M140" s="647"/>
    </row>
    <row r="141" spans="2:13" ht="18" customHeight="1" thickBot="1" x14ac:dyDescent="0.3">
      <c r="B141" s="1784"/>
      <c r="C141" s="644" t="s">
        <v>119</v>
      </c>
      <c r="D141" s="701" t="s">
        <v>207</v>
      </c>
      <c r="E141" s="776">
        <v>15</v>
      </c>
      <c r="F141" s="645"/>
      <c r="G141" s="646"/>
      <c r="H141" s="646"/>
      <c r="I141" s="647"/>
      <c r="J141" s="645"/>
      <c r="K141" s="646"/>
      <c r="L141" s="646"/>
      <c r="M141" s="647"/>
    </row>
    <row r="142" spans="2:13" ht="18" customHeight="1" thickBot="1" x14ac:dyDescent="0.3">
      <c r="B142" s="729"/>
      <c r="C142" s="635" t="s">
        <v>120</v>
      </c>
      <c r="D142" s="700" t="s">
        <v>51</v>
      </c>
      <c r="E142" s="773">
        <v>12</v>
      </c>
      <c r="F142" s="636"/>
      <c r="G142" s="637"/>
      <c r="H142" s="637"/>
      <c r="I142" s="638"/>
      <c r="J142" s="636"/>
      <c r="K142" s="637"/>
      <c r="L142" s="637"/>
      <c r="M142" s="638"/>
    </row>
    <row r="143" spans="2:13" ht="18" customHeight="1" thickTop="1" thickBot="1" x14ac:dyDescent="0.3">
      <c r="B143" s="730" t="s">
        <v>141</v>
      </c>
      <c r="C143" s="588" t="s">
        <v>50</v>
      </c>
      <c r="D143" s="686"/>
      <c r="E143" s="746"/>
      <c r="F143" s="611"/>
      <c r="G143" s="611"/>
      <c r="H143" s="611"/>
      <c r="I143" s="613"/>
      <c r="J143" s="611"/>
      <c r="K143" s="611"/>
      <c r="L143" s="611"/>
      <c r="M143" s="613"/>
    </row>
    <row r="144" spans="2:13" ht="18" customHeight="1" thickTop="1" x14ac:dyDescent="0.25">
      <c r="B144" s="1783" t="s">
        <v>28</v>
      </c>
      <c r="C144" s="576" t="s">
        <v>142</v>
      </c>
      <c r="D144" s="683" t="s">
        <v>184</v>
      </c>
      <c r="E144" s="786">
        <v>1.2</v>
      </c>
      <c r="F144" s="577"/>
      <c r="G144" s="577"/>
      <c r="H144" s="665"/>
      <c r="I144" s="578"/>
      <c r="J144" s="577"/>
      <c r="K144" s="577"/>
      <c r="L144" s="665"/>
      <c r="M144" s="578"/>
    </row>
    <row r="145" spans="2:13" ht="18" customHeight="1" thickBot="1" x14ac:dyDescent="0.3">
      <c r="B145" s="1785"/>
      <c r="C145" s="573" t="s">
        <v>143</v>
      </c>
      <c r="D145" s="682" t="s">
        <v>184</v>
      </c>
      <c r="E145" s="787">
        <v>1.2</v>
      </c>
      <c r="F145" s="574"/>
      <c r="G145" s="574"/>
      <c r="H145" s="574"/>
      <c r="I145" s="575"/>
      <c r="J145" s="574"/>
      <c r="K145" s="574"/>
      <c r="L145" s="574"/>
      <c r="M145" s="575"/>
    </row>
    <row r="146" spans="2:13" ht="18" customHeight="1" thickTop="1" x14ac:dyDescent="0.25">
      <c r="B146" s="1783" t="s">
        <v>29</v>
      </c>
      <c r="C146" s="576" t="s">
        <v>52</v>
      </c>
      <c r="D146" s="683" t="s">
        <v>51</v>
      </c>
      <c r="E146" s="786">
        <v>5</v>
      </c>
      <c r="F146" s="577"/>
      <c r="G146" s="577"/>
      <c r="H146" s="577"/>
      <c r="I146" s="578"/>
      <c r="J146" s="577"/>
      <c r="K146" s="577"/>
      <c r="L146" s="577"/>
      <c r="M146" s="578"/>
    </row>
    <row r="147" spans="2:13" ht="18" customHeight="1" thickBot="1" x14ac:dyDescent="0.3">
      <c r="B147" s="1785"/>
      <c r="C147" s="573" t="s">
        <v>50</v>
      </c>
      <c r="D147" s="682" t="s">
        <v>51</v>
      </c>
      <c r="E147" s="750">
        <v>12</v>
      </c>
      <c r="F147" s="574"/>
      <c r="G147" s="574"/>
      <c r="H147" s="574"/>
      <c r="I147" s="575"/>
      <c r="J147" s="574"/>
      <c r="K147" s="574"/>
      <c r="L147" s="574"/>
      <c r="M147" s="575"/>
    </row>
    <row r="148" spans="2:13" ht="18" customHeight="1" thickTop="1" thickBot="1" x14ac:dyDescent="0.3">
      <c r="B148" s="730" t="s">
        <v>148</v>
      </c>
      <c r="C148" s="588" t="s">
        <v>149</v>
      </c>
      <c r="D148" s="686"/>
      <c r="E148" s="755"/>
      <c r="F148" s="611"/>
      <c r="G148" s="611"/>
      <c r="H148" s="611"/>
      <c r="I148" s="613"/>
      <c r="J148" s="611"/>
      <c r="K148" s="611"/>
      <c r="L148" s="611"/>
      <c r="M148" s="613"/>
    </row>
    <row r="149" spans="2:13" ht="18" customHeight="1" thickTop="1" thickBot="1" x14ac:dyDescent="0.3">
      <c r="B149" s="726"/>
      <c r="C149" s="621" t="s">
        <v>231</v>
      </c>
      <c r="D149" s="695"/>
      <c r="E149" s="763">
        <v>20</v>
      </c>
      <c r="F149" s="622"/>
      <c r="G149" s="622"/>
      <c r="H149" s="622"/>
      <c r="I149" s="623"/>
      <c r="J149" s="622"/>
      <c r="K149" s="622"/>
      <c r="L149" s="622"/>
      <c r="M149" s="623"/>
    </row>
    <row r="150" spans="2:13" ht="18" customHeight="1" thickBot="1" x14ac:dyDescent="0.3">
      <c r="B150" s="732"/>
      <c r="C150" s="323" t="s">
        <v>144</v>
      </c>
      <c r="D150" s="70"/>
      <c r="E150" s="747">
        <v>20</v>
      </c>
      <c r="F150" s="559"/>
      <c r="G150" s="559"/>
      <c r="H150" s="559"/>
      <c r="I150" s="560"/>
      <c r="J150" s="559"/>
      <c r="K150" s="559"/>
      <c r="L150" s="559"/>
      <c r="M150" s="560"/>
    </row>
    <row r="151" spans="2:13" ht="18" customHeight="1" thickBot="1" x14ac:dyDescent="0.3">
      <c r="B151" s="732"/>
      <c r="C151" s="562" t="s">
        <v>181</v>
      </c>
      <c r="D151" s="680"/>
      <c r="E151" s="748">
        <v>20</v>
      </c>
      <c r="F151" s="563"/>
      <c r="G151" s="563"/>
      <c r="H151" s="563"/>
      <c r="I151" s="566"/>
      <c r="J151" s="563"/>
      <c r="K151" s="563"/>
      <c r="L151" s="563"/>
      <c r="M151" s="566"/>
    </row>
    <row r="152" spans="2:13" ht="18" customHeight="1" x14ac:dyDescent="0.25">
      <c r="B152" s="732"/>
      <c r="C152" s="1790" t="s">
        <v>182</v>
      </c>
      <c r="D152" s="690">
        <v>100</v>
      </c>
      <c r="E152" s="759">
        <v>20</v>
      </c>
      <c r="F152" s="604"/>
      <c r="G152" s="604"/>
      <c r="H152" s="604"/>
      <c r="I152" s="605"/>
      <c r="J152" s="604"/>
      <c r="K152" s="604"/>
      <c r="L152" s="604"/>
      <c r="M152" s="605"/>
    </row>
    <row r="153" spans="2:13" ht="18" customHeight="1" thickBot="1" x14ac:dyDescent="0.3">
      <c r="B153" s="732"/>
      <c r="C153" s="1789"/>
      <c r="D153" s="687">
        <v>150</v>
      </c>
      <c r="E153" s="752">
        <v>20</v>
      </c>
      <c r="F153" s="580"/>
      <c r="G153" s="580"/>
      <c r="H153" s="580"/>
      <c r="I153" s="581"/>
      <c r="J153" s="580"/>
      <c r="K153" s="580"/>
      <c r="L153" s="580"/>
      <c r="M153" s="581"/>
    </row>
    <row r="154" spans="2:13" ht="18" customHeight="1" x14ac:dyDescent="0.25">
      <c r="B154" s="732"/>
      <c r="C154" s="556"/>
      <c r="D154" s="73">
        <v>90</v>
      </c>
      <c r="E154" s="761">
        <v>20</v>
      </c>
      <c r="F154" s="640"/>
      <c r="G154" s="640"/>
      <c r="H154" s="640"/>
      <c r="I154" s="642"/>
      <c r="J154" s="640"/>
      <c r="K154" s="640"/>
      <c r="L154" s="640"/>
      <c r="M154" s="642"/>
    </row>
    <row r="155" spans="2:13" ht="18" customHeight="1" x14ac:dyDescent="0.25">
      <c r="B155" s="732" t="s">
        <v>93</v>
      </c>
      <c r="C155" s="323" t="s">
        <v>145</v>
      </c>
      <c r="D155" s="701">
        <v>135</v>
      </c>
      <c r="E155" s="788">
        <v>20</v>
      </c>
      <c r="F155" s="646"/>
      <c r="G155" s="646"/>
      <c r="H155" s="646"/>
      <c r="I155" s="647"/>
      <c r="J155" s="646"/>
      <c r="K155" s="646"/>
      <c r="L155" s="646"/>
      <c r="M155" s="647"/>
    </row>
    <row r="156" spans="2:13" ht="18" customHeight="1" thickBot="1" x14ac:dyDescent="0.3">
      <c r="B156" s="732"/>
      <c r="C156" s="716"/>
      <c r="D156" s="709" t="s">
        <v>47</v>
      </c>
      <c r="E156" s="789">
        <v>10</v>
      </c>
      <c r="F156" s="666"/>
      <c r="G156" s="666"/>
      <c r="H156" s="666"/>
      <c r="I156" s="667"/>
      <c r="J156" s="666"/>
      <c r="K156" s="666"/>
      <c r="L156" s="666"/>
      <c r="M156" s="667"/>
    </row>
    <row r="157" spans="2:13" ht="18" customHeight="1" x14ac:dyDescent="0.25">
      <c r="B157" s="732"/>
      <c r="C157" s="1797" t="s">
        <v>146</v>
      </c>
      <c r="D157" s="710" t="s">
        <v>47</v>
      </c>
      <c r="E157" s="790">
        <v>10</v>
      </c>
      <c r="F157" s="668"/>
      <c r="G157" s="668"/>
      <c r="H157" s="668"/>
      <c r="I157" s="669"/>
      <c r="J157" s="668"/>
      <c r="K157" s="668"/>
      <c r="L157" s="668"/>
      <c r="M157" s="669"/>
    </row>
    <row r="158" spans="2:13" ht="18" customHeight="1" thickBot="1" x14ac:dyDescent="0.3">
      <c r="B158" s="732"/>
      <c r="C158" s="1789"/>
      <c r="D158" s="687" t="s">
        <v>47</v>
      </c>
      <c r="E158" s="752">
        <v>10</v>
      </c>
      <c r="F158" s="580"/>
      <c r="G158" s="580"/>
      <c r="H158" s="580"/>
      <c r="I158" s="581"/>
      <c r="J158" s="580"/>
      <c r="K158" s="580"/>
      <c r="L158" s="580"/>
      <c r="M158" s="581"/>
    </row>
    <row r="159" spans="2:13" ht="18" customHeight="1" x14ac:dyDescent="0.25">
      <c r="B159" s="732"/>
      <c r="C159" s="556"/>
      <c r="D159" s="73" t="s">
        <v>229</v>
      </c>
      <c r="E159" s="761">
        <v>18</v>
      </c>
      <c r="F159" s="640"/>
      <c r="G159" s="640"/>
      <c r="H159" s="640"/>
      <c r="I159" s="642"/>
      <c r="J159" s="640"/>
      <c r="K159" s="640"/>
      <c r="L159" s="640"/>
      <c r="M159" s="642"/>
    </row>
    <row r="160" spans="2:13" ht="18" customHeight="1" x14ac:dyDescent="0.25">
      <c r="B160" s="732"/>
      <c r="C160" s="323" t="s">
        <v>147</v>
      </c>
      <c r="D160" s="70">
        <v>135</v>
      </c>
      <c r="E160" s="747">
        <v>18</v>
      </c>
      <c r="F160" s="559"/>
      <c r="G160" s="559"/>
      <c r="H160" s="559"/>
      <c r="I160" s="560"/>
      <c r="J160" s="559"/>
      <c r="K160" s="559"/>
      <c r="L160" s="559"/>
      <c r="M160" s="560"/>
    </row>
    <row r="161" spans="2:13" ht="18" customHeight="1" thickBot="1" x14ac:dyDescent="0.3">
      <c r="B161" s="732"/>
      <c r="C161" s="579"/>
      <c r="D161" s="687" t="s">
        <v>47</v>
      </c>
      <c r="E161" s="752">
        <v>10</v>
      </c>
      <c r="F161" s="580"/>
      <c r="G161" s="580"/>
      <c r="H161" s="580"/>
      <c r="I161" s="581"/>
      <c r="J161" s="580"/>
      <c r="K161" s="580"/>
      <c r="L161" s="580"/>
      <c r="M161" s="581"/>
    </row>
    <row r="162" spans="2:13" ht="18" customHeight="1" thickBot="1" x14ac:dyDescent="0.3">
      <c r="B162" s="733"/>
      <c r="C162" s="602" t="s">
        <v>205</v>
      </c>
      <c r="D162" s="682" t="s">
        <v>47</v>
      </c>
      <c r="E162" s="750">
        <v>10</v>
      </c>
      <c r="F162" s="574"/>
      <c r="G162" s="574"/>
      <c r="H162" s="574"/>
      <c r="I162" s="575"/>
      <c r="J162" s="574"/>
      <c r="K162" s="574"/>
      <c r="L162" s="574"/>
      <c r="M162" s="575"/>
    </row>
    <row r="163" spans="2:13" ht="18" customHeight="1" thickTop="1" x14ac:dyDescent="0.25">
      <c r="B163" s="737"/>
      <c r="C163" s="599"/>
      <c r="D163" s="683"/>
      <c r="E163" s="751">
        <v>2</v>
      </c>
      <c r="F163" s="577"/>
      <c r="G163" s="577"/>
      <c r="H163" s="577"/>
      <c r="I163" s="578"/>
      <c r="J163" s="577"/>
      <c r="K163" s="577"/>
      <c r="L163" s="577"/>
      <c r="M163" s="578"/>
    </row>
    <row r="164" spans="2:13" ht="18" customHeight="1" x14ac:dyDescent="0.25">
      <c r="B164" s="727"/>
      <c r="C164" s="603" t="s">
        <v>52</v>
      </c>
      <c r="D164" s="70"/>
      <c r="E164" s="747">
        <v>6</v>
      </c>
      <c r="F164" s="559"/>
      <c r="G164" s="559"/>
      <c r="H164" s="559"/>
      <c r="I164" s="560"/>
      <c r="J164" s="559"/>
      <c r="K164" s="559"/>
      <c r="L164" s="559"/>
      <c r="M164" s="560"/>
    </row>
    <row r="165" spans="2:13" ht="18" customHeight="1" thickBot="1" x14ac:dyDescent="0.3">
      <c r="B165" s="732" t="s">
        <v>30</v>
      </c>
      <c r="C165" s="579"/>
      <c r="D165" s="687" t="s">
        <v>45</v>
      </c>
      <c r="E165" s="752">
        <v>7</v>
      </c>
      <c r="F165" s="580"/>
      <c r="G165" s="580"/>
      <c r="H165" s="580"/>
      <c r="I165" s="581"/>
      <c r="J165" s="580"/>
      <c r="K165" s="580"/>
      <c r="L165" s="580"/>
      <c r="M165" s="581"/>
    </row>
    <row r="166" spans="2:13" ht="18" customHeight="1" x14ac:dyDescent="0.25">
      <c r="B166" s="738"/>
      <c r="C166" s="1790" t="s">
        <v>50</v>
      </c>
      <c r="D166" s="73" t="s">
        <v>45</v>
      </c>
      <c r="E166" s="761">
        <v>5</v>
      </c>
      <c r="F166" s="640"/>
      <c r="G166" s="640"/>
      <c r="H166" s="640"/>
      <c r="I166" s="642"/>
      <c r="J166" s="640"/>
      <c r="K166" s="640"/>
      <c r="L166" s="640"/>
      <c r="M166" s="642"/>
    </row>
    <row r="167" spans="2:13" ht="18" customHeight="1" thickBot="1" x14ac:dyDescent="0.3">
      <c r="B167" s="738"/>
      <c r="C167" s="1787"/>
      <c r="D167" s="682"/>
      <c r="E167" s="750">
        <v>9</v>
      </c>
      <c r="F167" s="574"/>
      <c r="G167" s="574"/>
      <c r="H167" s="602"/>
      <c r="I167" s="575"/>
      <c r="J167" s="574"/>
      <c r="K167" s="574"/>
      <c r="L167" s="602"/>
      <c r="M167" s="575"/>
    </row>
    <row r="168" spans="2:13" ht="18" customHeight="1" thickTop="1" thickBot="1" x14ac:dyDescent="0.3">
      <c r="B168" s="730" t="s">
        <v>222</v>
      </c>
      <c r="C168" s="588" t="s">
        <v>52</v>
      </c>
      <c r="D168" s="686">
        <v>14</v>
      </c>
      <c r="E168" s="755">
        <v>3</v>
      </c>
      <c r="F168" s="611"/>
      <c r="G168" s="611"/>
      <c r="H168" s="611"/>
      <c r="I168" s="613"/>
      <c r="J168" s="611"/>
      <c r="K168" s="611"/>
      <c r="L168" s="611"/>
      <c r="M168" s="613"/>
    </row>
    <row r="169" spans="2:13" ht="18" customHeight="1" thickTop="1" thickBot="1" x14ac:dyDescent="0.3">
      <c r="B169" s="730" t="s">
        <v>17</v>
      </c>
      <c r="C169" s="588"/>
      <c r="D169" s="686" t="s">
        <v>234</v>
      </c>
      <c r="E169" s="755"/>
      <c r="F169" s="611"/>
      <c r="G169" s="611"/>
      <c r="H169" s="611"/>
      <c r="I169" s="613"/>
      <c r="J169" s="611"/>
      <c r="K169" s="611"/>
      <c r="L169" s="611"/>
      <c r="M169" s="613"/>
    </row>
    <row r="170" spans="2:13" ht="18" customHeight="1" thickTop="1" thickBot="1" x14ac:dyDescent="0.3">
      <c r="B170" s="730" t="s">
        <v>151</v>
      </c>
      <c r="C170" s="588"/>
      <c r="D170" s="686" t="s">
        <v>45</v>
      </c>
      <c r="E170" s="755">
        <v>3</v>
      </c>
      <c r="F170" s="611"/>
      <c r="G170" s="611"/>
      <c r="H170" s="611"/>
      <c r="I170" s="613"/>
      <c r="J170" s="611"/>
      <c r="K170" s="611"/>
      <c r="L170" s="611"/>
      <c r="M170" s="613"/>
    </row>
    <row r="171" spans="2:13" ht="18" customHeight="1" thickTop="1" thickBot="1" x14ac:dyDescent="0.3">
      <c r="B171" s="730" t="s">
        <v>152</v>
      </c>
      <c r="C171" s="588" t="s">
        <v>50</v>
      </c>
      <c r="D171" s="686" t="s">
        <v>45</v>
      </c>
      <c r="E171" s="746"/>
      <c r="F171" s="611"/>
      <c r="G171" s="611"/>
      <c r="H171" s="611"/>
      <c r="I171" s="613"/>
      <c r="J171" s="611"/>
      <c r="K171" s="611"/>
      <c r="L171" s="611"/>
      <c r="M171" s="613"/>
    </row>
    <row r="172" spans="2:13" ht="18" customHeight="1" thickTop="1" thickBot="1" x14ac:dyDescent="0.3">
      <c r="B172" s="730" t="s">
        <v>183</v>
      </c>
      <c r="C172" s="588"/>
      <c r="D172" s="686" t="s">
        <v>45</v>
      </c>
      <c r="E172" s="746">
        <v>1.2</v>
      </c>
      <c r="F172" s="611"/>
      <c r="G172" s="611"/>
      <c r="H172" s="611"/>
      <c r="I172" s="613"/>
      <c r="J172" s="611"/>
      <c r="K172" s="611"/>
      <c r="L172" s="611"/>
      <c r="M172" s="613"/>
    </row>
    <row r="173" spans="2:13" ht="18" customHeight="1" thickTop="1" thickBot="1" x14ac:dyDescent="0.3">
      <c r="B173" s="735" t="s">
        <v>211</v>
      </c>
      <c r="C173" s="598"/>
      <c r="D173" s="689"/>
      <c r="E173" s="746"/>
      <c r="F173" s="589"/>
      <c r="G173" s="589"/>
      <c r="H173" s="589"/>
      <c r="I173" s="590"/>
      <c r="J173" s="589"/>
      <c r="K173" s="589"/>
      <c r="L173" s="589"/>
      <c r="M173" s="590"/>
    </row>
    <row r="174" spans="2:13" ht="18" customHeight="1" thickTop="1" thickBot="1" x14ac:dyDescent="0.3">
      <c r="B174" s="730"/>
      <c r="C174" s="588"/>
      <c r="D174" s="686"/>
      <c r="E174" s="746"/>
      <c r="F174" s="611"/>
      <c r="G174" s="611"/>
      <c r="H174" s="611"/>
      <c r="I174" s="613"/>
      <c r="J174" s="611"/>
      <c r="K174" s="611"/>
      <c r="L174" s="611"/>
      <c r="M174" s="613"/>
    </row>
    <row r="175" spans="2:13" ht="18" customHeight="1" thickTop="1" x14ac:dyDescent="0.25">
      <c r="B175" s="737" t="s">
        <v>153</v>
      </c>
      <c r="C175" s="1796" t="s">
        <v>244</v>
      </c>
      <c r="D175" s="689" t="s">
        <v>38</v>
      </c>
      <c r="E175" s="778">
        <v>25</v>
      </c>
      <c r="F175" s="650"/>
      <c r="G175" s="589"/>
      <c r="H175" s="599"/>
      <c r="I175" s="590"/>
      <c r="J175" s="650"/>
      <c r="K175" s="589"/>
      <c r="L175" s="599"/>
      <c r="M175" s="590"/>
    </row>
    <row r="176" spans="2:13" ht="18" customHeight="1" thickBot="1" x14ac:dyDescent="0.3">
      <c r="B176" s="739" t="s">
        <v>153</v>
      </c>
      <c r="C176" s="1789"/>
      <c r="D176" s="687" t="s">
        <v>157</v>
      </c>
      <c r="E176" s="768">
        <v>13</v>
      </c>
      <c r="F176" s="629"/>
      <c r="G176" s="580"/>
      <c r="H176" s="580"/>
      <c r="I176" s="581"/>
      <c r="J176" s="629"/>
      <c r="K176" s="580"/>
      <c r="L176" s="580"/>
      <c r="M176" s="581"/>
    </row>
    <row r="177" spans="2:13" ht="18" customHeight="1" x14ac:dyDescent="0.25">
      <c r="B177" s="727" t="s">
        <v>153</v>
      </c>
      <c r="C177" s="1794" t="s">
        <v>154</v>
      </c>
      <c r="D177" s="70" t="s">
        <v>38</v>
      </c>
      <c r="E177" s="770">
        <v>25</v>
      </c>
      <c r="F177" s="632"/>
      <c r="G177" s="559"/>
      <c r="H177" s="603"/>
      <c r="I177" s="560"/>
      <c r="J177" s="632"/>
      <c r="K177" s="559"/>
      <c r="L177" s="603"/>
      <c r="M177" s="560"/>
    </row>
    <row r="178" spans="2:13" ht="18" customHeight="1" thickBot="1" x14ac:dyDescent="0.3">
      <c r="B178" s="739" t="s">
        <v>153</v>
      </c>
      <c r="C178" s="1789"/>
      <c r="D178" s="687" t="s">
        <v>157</v>
      </c>
      <c r="E178" s="768">
        <v>13</v>
      </c>
      <c r="F178" s="629"/>
      <c r="G178" s="580"/>
      <c r="H178" s="580"/>
      <c r="I178" s="581"/>
      <c r="J178" s="629"/>
      <c r="K178" s="580"/>
      <c r="L178" s="580"/>
      <c r="M178" s="581"/>
    </row>
    <row r="179" spans="2:13" ht="18" customHeight="1" x14ac:dyDescent="0.25">
      <c r="B179" s="727" t="s">
        <v>153</v>
      </c>
      <c r="C179" s="1790" t="s">
        <v>155</v>
      </c>
      <c r="D179" s="70" t="s">
        <v>38</v>
      </c>
      <c r="E179" s="770">
        <v>22</v>
      </c>
      <c r="F179" s="632"/>
      <c r="G179" s="559"/>
      <c r="H179" s="559"/>
      <c r="I179" s="560"/>
      <c r="J179" s="632"/>
      <c r="K179" s="559"/>
      <c r="L179" s="559"/>
      <c r="M179" s="560"/>
    </row>
    <row r="180" spans="2:13" ht="18" customHeight="1" thickBot="1" x14ac:dyDescent="0.3">
      <c r="B180" s="739" t="s">
        <v>153</v>
      </c>
      <c r="C180" s="1789"/>
      <c r="D180" s="687" t="s">
        <v>157</v>
      </c>
      <c r="E180" s="768">
        <v>11</v>
      </c>
      <c r="F180" s="629"/>
      <c r="G180" s="580"/>
      <c r="H180" s="580"/>
      <c r="I180" s="581"/>
      <c r="J180" s="629"/>
      <c r="K180" s="580"/>
      <c r="L180" s="580"/>
      <c r="M180" s="581"/>
    </row>
    <row r="181" spans="2:13" ht="18" customHeight="1" x14ac:dyDescent="0.25">
      <c r="B181" s="727" t="s">
        <v>153</v>
      </c>
      <c r="C181" s="1790" t="s">
        <v>156</v>
      </c>
      <c r="D181" s="70" t="s">
        <v>92</v>
      </c>
      <c r="E181" s="770">
        <v>25</v>
      </c>
      <c r="F181" s="632"/>
      <c r="G181" s="559"/>
      <c r="H181" s="559"/>
      <c r="I181" s="560"/>
      <c r="J181" s="632"/>
      <c r="K181" s="559"/>
      <c r="L181" s="559"/>
      <c r="M181" s="560"/>
    </row>
    <row r="182" spans="2:13" ht="18" customHeight="1" thickBot="1" x14ac:dyDescent="0.3">
      <c r="B182" s="739" t="s">
        <v>153</v>
      </c>
      <c r="C182" s="1789"/>
      <c r="D182" s="687" t="s">
        <v>157</v>
      </c>
      <c r="E182" s="768">
        <v>13</v>
      </c>
      <c r="F182" s="629"/>
      <c r="G182" s="580"/>
      <c r="H182" s="580"/>
      <c r="I182" s="581"/>
      <c r="J182" s="629"/>
      <c r="K182" s="580"/>
      <c r="L182" s="580"/>
      <c r="M182" s="581"/>
    </row>
    <row r="183" spans="2:13" ht="18" customHeight="1" thickBot="1" x14ac:dyDescent="0.3">
      <c r="B183" s="740" t="s">
        <v>153</v>
      </c>
      <c r="C183" s="562" t="s">
        <v>232</v>
      </c>
      <c r="D183" s="680" t="s">
        <v>157</v>
      </c>
      <c r="E183" s="775">
        <v>13</v>
      </c>
      <c r="F183" s="643"/>
      <c r="G183" s="563"/>
      <c r="H183" s="563"/>
      <c r="I183" s="566"/>
      <c r="J183" s="643"/>
      <c r="K183" s="563"/>
      <c r="L183" s="563"/>
      <c r="M183" s="566"/>
    </row>
    <row r="184" spans="2:13" ht="18" customHeight="1" thickBot="1" x14ac:dyDescent="0.3">
      <c r="B184" s="728" t="s">
        <v>153</v>
      </c>
      <c r="C184" s="602"/>
      <c r="D184" s="682" t="s">
        <v>158</v>
      </c>
      <c r="E184" s="782">
        <v>10</v>
      </c>
      <c r="F184" s="655"/>
      <c r="G184" s="574"/>
      <c r="H184" s="574"/>
      <c r="I184" s="575"/>
      <c r="J184" s="655"/>
      <c r="K184" s="574"/>
      <c r="L184" s="574"/>
      <c r="M184" s="575"/>
    </row>
    <row r="185" spans="2:13" ht="18" customHeight="1" thickTop="1" x14ac:dyDescent="0.25">
      <c r="B185" s="734"/>
      <c r="C185" s="1796" t="s">
        <v>160</v>
      </c>
      <c r="D185" s="683" t="s">
        <v>157</v>
      </c>
      <c r="E185" s="767">
        <v>5</v>
      </c>
      <c r="F185" s="628"/>
      <c r="G185" s="577"/>
      <c r="H185" s="665"/>
      <c r="I185" s="578"/>
      <c r="J185" s="628"/>
      <c r="K185" s="577"/>
      <c r="L185" s="665"/>
      <c r="M185" s="578"/>
    </row>
    <row r="186" spans="2:13" ht="18" customHeight="1" thickBot="1" x14ac:dyDescent="0.3">
      <c r="B186" s="738"/>
      <c r="C186" s="1789"/>
      <c r="D186" s="687" t="s">
        <v>51</v>
      </c>
      <c r="E186" s="768">
        <v>9</v>
      </c>
      <c r="F186" s="629"/>
      <c r="G186" s="580"/>
      <c r="H186" s="591"/>
      <c r="I186" s="581"/>
      <c r="J186" s="629"/>
      <c r="K186" s="580"/>
      <c r="L186" s="591"/>
      <c r="M186" s="581"/>
    </row>
    <row r="187" spans="2:13" ht="18" customHeight="1" x14ac:dyDescent="0.25">
      <c r="B187" s="738"/>
      <c r="C187" s="1790" t="s">
        <v>161</v>
      </c>
      <c r="D187" s="685" t="s">
        <v>157</v>
      </c>
      <c r="E187" s="780">
        <v>5</v>
      </c>
      <c r="F187" s="630"/>
      <c r="G187" s="582"/>
      <c r="H187" s="631"/>
      <c r="I187" s="583"/>
      <c r="J187" s="630"/>
      <c r="K187" s="582"/>
      <c r="L187" s="631"/>
      <c r="M187" s="583"/>
    </row>
    <row r="188" spans="2:13" ht="18" customHeight="1" thickBot="1" x14ac:dyDescent="0.3">
      <c r="B188" s="738"/>
      <c r="C188" s="1789"/>
      <c r="D188" s="701" t="s">
        <v>45</v>
      </c>
      <c r="E188" s="776">
        <v>8</v>
      </c>
      <c r="F188" s="645"/>
      <c r="G188" s="646"/>
      <c r="H188" s="654"/>
      <c r="I188" s="647"/>
      <c r="J188" s="645"/>
      <c r="K188" s="646"/>
      <c r="L188" s="654"/>
      <c r="M188" s="647"/>
    </row>
    <row r="189" spans="2:13" ht="18" customHeight="1" x14ac:dyDescent="0.25">
      <c r="B189" s="738"/>
      <c r="C189" s="1790" t="s">
        <v>162</v>
      </c>
      <c r="D189" s="73" t="s">
        <v>157</v>
      </c>
      <c r="E189" s="774">
        <v>5</v>
      </c>
      <c r="F189" s="639"/>
      <c r="G189" s="640"/>
      <c r="H189" s="641"/>
      <c r="I189" s="642"/>
      <c r="J189" s="639"/>
      <c r="K189" s="640"/>
      <c r="L189" s="641"/>
      <c r="M189" s="642"/>
    </row>
    <row r="190" spans="2:13" ht="18" customHeight="1" thickBot="1" x14ac:dyDescent="0.3">
      <c r="B190" s="738"/>
      <c r="C190" s="1789"/>
      <c r="D190" s="687" t="s">
        <v>51</v>
      </c>
      <c r="E190" s="768">
        <v>8</v>
      </c>
      <c r="F190" s="629"/>
      <c r="G190" s="580"/>
      <c r="H190" s="591"/>
      <c r="I190" s="581"/>
      <c r="J190" s="629"/>
      <c r="K190" s="580"/>
      <c r="L190" s="591"/>
      <c r="M190" s="581"/>
    </row>
    <row r="191" spans="2:13" ht="18" customHeight="1" x14ac:dyDescent="0.25">
      <c r="B191" s="738"/>
      <c r="C191" s="1790" t="s">
        <v>163</v>
      </c>
      <c r="D191" s="685" t="s">
        <v>157</v>
      </c>
      <c r="E191" s="780">
        <v>5</v>
      </c>
      <c r="F191" s="630"/>
      <c r="G191" s="582"/>
      <c r="H191" s="631"/>
      <c r="I191" s="583"/>
      <c r="J191" s="630"/>
      <c r="K191" s="582"/>
      <c r="L191" s="631"/>
      <c r="M191" s="583"/>
    </row>
    <row r="192" spans="2:13" ht="18" customHeight="1" thickBot="1" x14ac:dyDescent="0.3">
      <c r="B192" s="738"/>
      <c r="C192" s="1789"/>
      <c r="D192" s="701" t="s">
        <v>51</v>
      </c>
      <c r="E192" s="776">
        <v>8</v>
      </c>
      <c r="F192" s="645"/>
      <c r="G192" s="646"/>
      <c r="H192" s="654"/>
      <c r="I192" s="647"/>
      <c r="J192" s="645"/>
      <c r="K192" s="646"/>
      <c r="L192" s="654"/>
      <c r="M192" s="647"/>
    </row>
    <row r="193" spans="2:13" ht="18" customHeight="1" thickBot="1" x14ac:dyDescent="0.3">
      <c r="B193" s="738"/>
      <c r="C193" s="564" t="s">
        <v>223</v>
      </c>
      <c r="D193" s="680" t="s">
        <v>157</v>
      </c>
      <c r="E193" s="775">
        <v>5</v>
      </c>
      <c r="F193" s="643"/>
      <c r="G193" s="563"/>
      <c r="H193" s="564"/>
      <c r="I193" s="566"/>
      <c r="J193" s="643"/>
      <c r="K193" s="563"/>
      <c r="L193" s="564"/>
      <c r="M193" s="566"/>
    </row>
    <row r="194" spans="2:13" ht="18" customHeight="1" x14ac:dyDescent="0.25">
      <c r="B194" s="738"/>
      <c r="C194" s="1790" t="s">
        <v>169</v>
      </c>
      <c r="D194" s="73" t="s">
        <v>157</v>
      </c>
      <c r="E194" s="774">
        <v>5</v>
      </c>
      <c r="F194" s="639"/>
      <c r="G194" s="640"/>
      <c r="H194" s="641"/>
      <c r="I194" s="642"/>
      <c r="J194" s="639"/>
      <c r="K194" s="640"/>
      <c r="L194" s="641"/>
      <c r="M194" s="642"/>
    </row>
    <row r="195" spans="2:13" ht="18" customHeight="1" thickBot="1" x14ac:dyDescent="0.3">
      <c r="B195" s="738"/>
      <c r="C195" s="1789"/>
      <c r="D195" s="687" t="s">
        <v>51</v>
      </c>
      <c r="E195" s="768">
        <v>8</v>
      </c>
      <c r="F195" s="629"/>
      <c r="G195" s="580"/>
      <c r="H195" s="591"/>
      <c r="I195" s="581"/>
      <c r="J195" s="629"/>
      <c r="K195" s="580"/>
      <c r="L195" s="591"/>
      <c r="M195" s="581"/>
    </row>
    <row r="196" spans="2:13" ht="18" customHeight="1" x14ac:dyDescent="0.25">
      <c r="B196" s="738"/>
      <c r="C196" s="1795" t="s">
        <v>186</v>
      </c>
      <c r="D196" s="685" t="s">
        <v>157</v>
      </c>
      <c r="E196" s="780">
        <v>5</v>
      </c>
      <c r="F196" s="630"/>
      <c r="G196" s="582"/>
      <c r="H196" s="631"/>
      <c r="I196" s="583"/>
      <c r="J196" s="630"/>
      <c r="K196" s="582"/>
      <c r="L196" s="631"/>
      <c r="M196" s="583"/>
    </row>
    <row r="197" spans="2:13" ht="18" customHeight="1" thickBot="1" x14ac:dyDescent="0.3">
      <c r="B197" s="738"/>
      <c r="C197" s="1789"/>
      <c r="D197" s="701" t="s">
        <v>51</v>
      </c>
      <c r="E197" s="776">
        <v>9</v>
      </c>
      <c r="F197" s="645"/>
      <c r="G197" s="646"/>
      <c r="H197" s="654"/>
      <c r="I197" s="647"/>
      <c r="J197" s="645"/>
      <c r="K197" s="646"/>
      <c r="L197" s="654"/>
      <c r="M197" s="647"/>
    </row>
    <row r="198" spans="2:13" ht="18" customHeight="1" x14ac:dyDescent="0.25">
      <c r="B198" s="738" t="s">
        <v>159</v>
      </c>
      <c r="C198" s="1790" t="s">
        <v>187</v>
      </c>
      <c r="D198" s="73" t="s">
        <v>157</v>
      </c>
      <c r="E198" s="774">
        <v>5</v>
      </c>
      <c r="F198" s="639"/>
      <c r="G198" s="640"/>
      <c r="H198" s="641"/>
      <c r="I198" s="642"/>
      <c r="J198" s="639"/>
      <c r="K198" s="640"/>
      <c r="L198" s="641"/>
      <c r="M198" s="642"/>
    </row>
    <row r="199" spans="2:13" ht="18" customHeight="1" thickBot="1" x14ac:dyDescent="0.3">
      <c r="B199" s="738"/>
      <c r="C199" s="1789"/>
      <c r="D199" s="687" t="s">
        <v>45</v>
      </c>
      <c r="E199" s="768">
        <v>8</v>
      </c>
      <c r="F199" s="629"/>
      <c r="G199" s="580"/>
      <c r="H199" s="591"/>
      <c r="I199" s="581"/>
      <c r="J199" s="629"/>
      <c r="K199" s="580"/>
      <c r="L199" s="591"/>
      <c r="M199" s="581"/>
    </row>
    <row r="200" spans="2:13" ht="18" customHeight="1" x14ac:dyDescent="0.25">
      <c r="B200" s="738"/>
      <c r="C200" s="1786" t="s">
        <v>190</v>
      </c>
      <c r="D200" s="685" t="s">
        <v>157</v>
      </c>
      <c r="E200" s="780">
        <v>5</v>
      </c>
      <c r="F200" s="630"/>
      <c r="G200" s="582"/>
      <c r="H200" s="631"/>
      <c r="I200" s="583"/>
      <c r="J200" s="630"/>
      <c r="K200" s="582"/>
      <c r="L200" s="631"/>
      <c r="M200" s="583"/>
    </row>
    <row r="201" spans="2:13" ht="18" customHeight="1" thickBot="1" x14ac:dyDescent="0.3">
      <c r="B201" s="738"/>
      <c r="C201" s="1789"/>
      <c r="D201" s="701" t="s">
        <v>45</v>
      </c>
      <c r="E201" s="776">
        <v>8</v>
      </c>
      <c r="F201" s="645"/>
      <c r="G201" s="646"/>
      <c r="H201" s="654"/>
      <c r="I201" s="647"/>
      <c r="J201" s="645"/>
      <c r="K201" s="646"/>
      <c r="L201" s="654"/>
      <c r="M201" s="647"/>
    </row>
    <row r="202" spans="2:13" ht="18" customHeight="1" x14ac:dyDescent="0.25">
      <c r="B202" s="738"/>
      <c r="C202" s="1790" t="s">
        <v>188</v>
      </c>
      <c r="D202" s="73" t="s">
        <v>157</v>
      </c>
      <c r="E202" s="774">
        <v>5</v>
      </c>
      <c r="F202" s="639"/>
      <c r="G202" s="640"/>
      <c r="H202" s="641"/>
      <c r="I202" s="642"/>
      <c r="J202" s="639"/>
      <c r="K202" s="640"/>
      <c r="L202" s="641"/>
      <c r="M202" s="642"/>
    </row>
    <row r="203" spans="2:13" ht="18" customHeight="1" thickBot="1" x14ac:dyDescent="0.3">
      <c r="B203" s="738"/>
      <c r="C203" s="1789"/>
      <c r="D203" s="687" t="s">
        <v>57</v>
      </c>
      <c r="E203" s="768">
        <v>8</v>
      </c>
      <c r="F203" s="629"/>
      <c r="G203" s="580"/>
      <c r="H203" s="591"/>
      <c r="I203" s="581"/>
      <c r="J203" s="629"/>
      <c r="K203" s="580"/>
      <c r="L203" s="591"/>
      <c r="M203" s="581"/>
    </row>
    <row r="204" spans="2:13" ht="18" customHeight="1" x14ac:dyDescent="0.25">
      <c r="B204" s="738"/>
      <c r="C204" s="1795" t="s">
        <v>189</v>
      </c>
      <c r="D204" s="685" t="s">
        <v>157</v>
      </c>
      <c r="E204" s="780">
        <v>5</v>
      </c>
      <c r="F204" s="630"/>
      <c r="G204" s="582"/>
      <c r="H204" s="631"/>
      <c r="I204" s="583"/>
      <c r="J204" s="630"/>
      <c r="K204" s="582"/>
      <c r="L204" s="631"/>
      <c r="M204" s="583"/>
    </row>
    <row r="205" spans="2:13" ht="18" customHeight="1" thickBot="1" x14ac:dyDescent="0.3">
      <c r="B205" s="738"/>
      <c r="C205" s="1789"/>
      <c r="D205" s="701" t="s">
        <v>51</v>
      </c>
      <c r="E205" s="776">
        <v>9</v>
      </c>
      <c r="F205" s="645"/>
      <c r="G205" s="646"/>
      <c r="H205" s="654"/>
      <c r="I205" s="647"/>
      <c r="J205" s="645"/>
      <c r="K205" s="646"/>
      <c r="L205" s="654"/>
      <c r="M205" s="647"/>
    </row>
    <row r="206" spans="2:13" ht="18" customHeight="1" x14ac:dyDescent="0.25">
      <c r="B206" s="738"/>
      <c r="C206" s="1790" t="s">
        <v>165</v>
      </c>
      <c r="D206" s="73" t="s">
        <v>157</v>
      </c>
      <c r="E206" s="774">
        <v>5</v>
      </c>
      <c r="F206" s="639"/>
      <c r="G206" s="640"/>
      <c r="H206" s="641"/>
      <c r="I206" s="642"/>
      <c r="J206" s="639"/>
      <c r="K206" s="640"/>
      <c r="L206" s="641"/>
      <c r="M206" s="642"/>
    </row>
    <row r="207" spans="2:13" ht="18" customHeight="1" thickBot="1" x14ac:dyDescent="0.3">
      <c r="B207" s="738"/>
      <c r="C207" s="1789"/>
      <c r="D207" s="687" t="s">
        <v>51</v>
      </c>
      <c r="E207" s="768">
        <v>9</v>
      </c>
      <c r="F207" s="629"/>
      <c r="G207" s="580"/>
      <c r="H207" s="591"/>
      <c r="I207" s="581"/>
      <c r="J207" s="629"/>
      <c r="K207" s="580"/>
      <c r="L207" s="591"/>
      <c r="M207" s="581"/>
    </row>
    <row r="208" spans="2:13" ht="18" customHeight="1" x14ac:dyDescent="0.25">
      <c r="B208" s="738"/>
      <c r="C208" s="1790" t="s">
        <v>166</v>
      </c>
      <c r="D208" s="685" t="s">
        <v>157</v>
      </c>
      <c r="E208" s="780">
        <v>5</v>
      </c>
      <c r="F208" s="630"/>
      <c r="G208" s="582"/>
      <c r="H208" s="631"/>
      <c r="I208" s="583"/>
      <c r="J208" s="630"/>
      <c r="K208" s="582"/>
      <c r="L208" s="631"/>
      <c r="M208" s="583"/>
    </row>
    <row r="209" spans="2:13" ht="18" customHeight="1" thickBot="1" x14ac:dyDescent="0.3">
      <c r="B209" s="738"/>
      <c r="C209" s="1789"/>
      <c r="D209" s="701" t="s">
        <v>51</v>
      </c>
      <c r="E209" s="776">
        <v>8</v>
      </c>
      <c r="F209" s="645"/>
      <c r="G209" s="646"/>
      <c r="H209" s="654"/>
      <c r="I209" s="647"/>
      <c r="J209" s="645"/>
      <c r="K209" s="646"/>
      <c r="L209" s="654"/>
      <c r="M209" s="647"/>
    </row>
    <row r="210" spans="2:13" ht="18" customHeight="1" x14ac:dyDescent="0.25">
      <c r="B210" s="738"/>
      <c r="C210" s="1790" t="s">
        <v>167</v>
      </c>
      <c r="D210" s="73" t="s">
        <v>157</v>
      </c>
      <c r="E210" s="774">
        <v>5</v>
      </c>
      <c r="F210" s="639"/>
      <c r="G210" s="640"/>
      <c r="H210" s="641"/>
      <c r="I210" s="642"/>
      <c r="J210" s="639"/>
      <c r="K210" s="640"/>
      <c r="L210" s="641"/>
      <c r="M210" s="642"/>
    </row>
    <row r="211" spans="2:13" ht="18" customHeight="1" thickBot="1" x14ac:dyDescent="0.3">
      <c r="B211" s="738"/>
      <c r="C211" s="1789"/>
      <c r="D211" s="687" t="s">
        <v>51</v>
      </c>
      <c r="E211" s="768">
        <v>8</v>
      </c>
      <c r="F211" s="629"/>
      <c r="G211" s="580"/>
      <c r="H211" s="591"/>
      <c r="I211" s="581"/>
      <c r="J211" s="629"/>
      <c r="K211" s="580"/>
      <c r="L211" s="591"/>
      <c r="M211" s="581"/>
    </row>
    <row r="212" spans="2:13" ht="18" customHeight="1" x14ac:dyDescent="0.25">
      <c r="B212" s="738"/>
      <c r="C212" s="1790" t="s">
        <v>168</v>
      </c>
      <c r="D212" s="685" t="s">
        <v>157</v>
      </c>
      <c r="E212" s="780">
        <v>5</v>
      </c>
      <c r="F212" s="630"/>
      <c r="G212" s="582"/>
      <c r="H212" s="631"/>
      <c r="I212" s="583"/>
      <c r="J212" s="630"/>
      <c r="K212" s="582"/>
      <c r="L212" s="631"/>
      <c r="M212" s="583"/>
    </row>
    <row r="213" spans="2:13" ht="18" customHeight="1" thickBot="1" x14ac:dyDescent="0.3">
      <c r="B213" s="729"/>
      <c r="C213" s="1787"/>
      <c r="D213" s="694" t="s">
        <v>51</v>
      </c>
      <c r="E213" s="766">
        <v>8</v>
      </c>
      <c r="F213" s="627"/>
      <c r="G213" s="585"/>
      <c r="H213" s="619"/>
      <c r="I213" s="586"/>
      <c r="J213" s="627"/>
      <c r="K213" s="585"/>
      <c r="L213" s="619"/>
      <c r="M213" s="586"/>
    </row>
    <row r="214" spans="2:13" ht="18" customHeight="1" thickTop="1" x14ac:dyDescent="0.25">
      <c r="B214" s="819"/>
      <c r="C214" s="820"/>
      <c r="D214" s="821"/>
      <c r="E214" s="822"/>
      <c r="F214" s="820"/>
      <c r="G214" s="820"/>
      <c r="H214" s="820"/>
      <c r="I214" s="823"/>
      <c r="J214" s="824"/>
      <c r="K214" s="820"/>
      <c r="L214" s="820"/>
      <c r="M214" s="823"/>
    </row>
    <row r="215" spans="2:13" ht="18" customHeight="1" x14ac:dyDescent="0.25">
      <c r="B215" s="742"/>
      <c r="C215" s="675"/>
      <c r="D215" s="711"/>
      <c r="E215" s="792"/>
      <c r="F215" s="675"/>
      <c r="G215" s="675"/>
      <c r="H215" s="675"/>
      <c r="I215" s="676"/>
      <c r="J215" s="674"/>
      <c r="K215" s="675"/>
      <c r="L215" s="675"/>
      <c r="M215" s="676"/>
    </row>
    <row r="216" spans="2:13" ht="18" customHeight="1" x14ac:dyDescent="0.25">
      <c r="B216" s="742"/>
      <c r="C216" s="675"/>
      <c r="D216" s="711"/>
      <c r="E216" s="792"/>
      <c r="F216" s="675"/>
      <c r="G216" s="675"/>
      <c r="H216" s="675"/>
      <c r="I216" s="676"/>
      <c r="J216" s="674"/>
      <c r="K216" s="675"/>
      <c r="L216" s="675"/>
      <c r="M216" s="676"/>
    </row>
    <row r="217" spans="2:13" ht="18" customHeight="1" thickBot="1" x14ac:dyDescent="0.3">
      <c r="B217" s="825"/>
      <c r="C217" s="826"/>
      <c r="D217" s="827"/>
      <c r="E217" s="828"/>
      <c r="F217" s="826"/>
      <c r="G217" s="826"/>
      <c r="H217" s="826"/>
      <c r="I217" s="829"/>
      <c r="J217" s="830"/>
      <c r="K217" s="826"/>
      <c r="L217" s="826"/>
      <c r="M217" s="829"/>
    </row>
    <row r="218" spans="2:13" ht="18" customHeight="1" thickTop="1" x14ac:dyDescent="0.25">
      <c r="B218" s="741"/>
      <c r="C218" s="806"/>
      <c r="D218" s="718"/>
      <c r="E218" s="791"/>
      <c r="F218" s="806"/>
      <c r="G218" s="806"/>
      <c r="H218" s="806"/>
      <c r="I218" s="719"/>
      <c r="J218" s="717"/>
      <c r="K218" s="806"/>
      <c r="L218" s="806"/>
      <c r="M218" s="719"/>
    </row>
    <row r="219" spans="2:13" ht="18" customHeight="1" x14ac:dyDescent="0.25">
      <c r="B219" s="742"/>
      <c r="C219" s="675"/>
      <c r="D219" s="711"/>
      <c r="E219" s="792"/>
      <c r="F219" s="675"/>
      <c r="G219" s="675"/>
      <c r="H219" s="675"/>
      <c r="I219" s="676"/>
      <c r="J219" s="674"/>
      <c r="K219" s="675"/>
      <c r="L219" s="675"/>
      <c r="M219" s="676"/>
    </row>
    <row r="220" spans="2:13" ht="18" customHeight="1" x14ac:dyDescent="0.25">
      <c r="B220" s="742"/>
      <c r="C220" s="675"/>
      <c r="D220" s="711"/>
      <c r="E220" s="792"/>
      <c r="F220" s="675"/>
      <c r="G220" s="675"/>
      <c r="H220" s="675"/>
      <c r="I220" s="676"/>
      <c r="J220" s="674"/>
      <c r="K220" s="675"/>
      <c r="L220" s="675"/>
      <c r="M220" s="676"/>
    </row>
    <row r="221" spans="2:13" ht="18" customHeight="1" x14ac:dyDescent="0.25">
      <c r="B221" s="742"/>
      <c r="C221" s="675"/>
      <c r="D221" s="711"/>
      <c r="E221" s="792"/>
      <c r="F221" s="675"/>
      <c r="G221" s="675"/>
      <c r="H221" s="675"/>
      <c r="I221" s="676"/>
      <c r="J221" s="674"/>
      <c r="K221" s="675"/>
      <c r="L221" s="675"/>
      <c r="M221" s="676"/>
    </row>
    <row r="222" spans="2:13" ht="18" customHeight="1" x14ac:dyDescent="0.25">
      <c r="B222" s="742"/>
      <c r="C222" s="675"/>
      <c r="D222" s="711"/>
      <c r="E222" s="792"/>
      <c r="F222" s="675"/>
      <c r="G222" s="675"/>
      <c r="H222" s="675"/>
      <c r="I222" s="676"/>
      <c r="J222" s="674"/>
      <c r="K222" s="675"/>
      <c r="L222" s="675"/>
      <c r="M222" s="676"/>
    </row>
    <row r="223" spans="2:13" ht="18" customHeight="1" x14ac:dyDescent="0.25">
      <c r="B223" s="742"/>
      <c r="C223" s="675"/>
      <c r="D223" s="711"/>
      <c r="E223" s="792"/>
      <c r="F223" s="675"/>
      <c r="G223" s="675"/>
      <c r="H223" s="675"/>
      <c r="I223" s="676"/>
      <c r="J223" s="674"/>
      <c r="K223" s="675"/>
      <c r="L223" s="675"/>
      <c r="M223" s="676"/>
    </row>
    <row r="224" spans="2:13" ht="18" customHeight="1" x14ac:dyDescent="0.25">
      <c r="B224" s="742"/>
      <c r="C224" s="675"/>
      <c r="D224" s="711"/>
      <c r="E224" s="792"/>
      <c r="F224" s="675"/>
      <c r="G224" s="675"/>
      <c r="H224" s="675"/>
      <c r="I224" s="676"/>
      <c r="J224" s="674"/>
      <c r="K224" s="675"/>
      <c r="L224" s="675"/>
      <c r="M224" s="676"/>
    </row>
    <row r="225" spans="2:13" ht="18" customHeight="1" x14ac:dyDescent="0.25">
      <c r="B225" s="742"/>
      <c r="C225" s="675"/>
      <c r="D225" s="711"/>
      <c r="E225" s="792"/>
      <c r="F225" s="675"/>
      <c r="G225" s="675"/>
      <c r="H225" s="675"/>
      <c r="I225" s="676"/>
      <c r="J225" s="674"/>
      <c r="K225" s="675"/>
      <c r="L225" s="675"/>
      <c r="M225" s="676"/>
    </row>
    <row r="226" spans="2:13" ht="18" customHeight="1" x14ac:dyDescent="0.25">
      <c r="B226" s="742"/>
      <c r="C226" s="675"/>
      <c r="D226" s="711"/>
      <c r="E226" s="792"/>
      <c r="F226" s="675"/>
      <c r="G226" s="675"/>
      <c r="H226" s="675"/>
      <c r="I226" s="676"/>
      <c r="J226" s="674"/>
      <c r="K226" s="675"/>
      <c r="L226" s="675"/>
      <c r="M226" s="676"/>
    </row>
    <row r="227" spans="2:13" ht="18" customHeight="1" x14ac:dyDescent="0.25">
      <c r="B227" s="742"/>
      <c r="C227" s="675"/>
      <c r="D227" s="711"/>
      <c r="E227" s="792"/>
      <c r="F227" s="675"/>
      <c r="G227" s="675"/>
      <c r="H227" s="675"/>
      <c r="I227" s="676"/>
      <c r="J227" s="674"/>
      <c r="K227" s="675"/>
      <c r="L227" s="675"/>
      <c r="M227" s="676"/>
    </row>
    <row r="228" spans="2:13" ht="18" customHeight="1" x14ac:dyDescent="0.25">
      <c r="B228" s="742"/>
      <c r="C228" s="675"/>
      <c r="D228" s="711"/>
      <c r="E228" s="792"/>
      <c r="F228" s="675"/>
      <c r="G228" s="675"/>
      <c r="H228" s="675"/>
      <c r="I228" s="676"/>
      <c r="J228" s="674"/>
      <c r="K228" s="675"/>
      <c r="L228" s="675"/>
      <c r="M228" s="676"/>
    </row>
    <row r="229" spans="2:13" ht="18" customHeight="1" x14ac:dyDescent="0.25">
      <c r="B229" s="742"/>
      <c r="C229" s="675"/>
      <c r="D229" s="711"/>
      <c r="E229" s="792"/>
      <c r="F229" s="675"/>
      <c r="G229" s="675"/>
      <c r="H229" s="675"/>
      <c r="I229" s="676"/>
      <c r="J229" s="674"/>
      <c r="K229" s="675"/>
      <c r="L229" s="675"/>
      <c r="M229" s="676"/>
    </row>
    <row r="230" spans="2:13" ht="18" customHeight="1" thickBot="1" x14ac:dyDescent="0.3">
      <c r="B230" s="743"/>
      <c r="C230" s="678"/>
      <c r="D230" s="712"/>
      <c r="E230" s="793"/>
      <c r="F230" s="678"/>
      <c r="G230" s="678"/>
      <c r="H230" s="678"/>
      <c r="I230" s="679"/>
      <c r="J230" s="677"/>
      <c r="K230" s="678"/>
      <c r="L230" s="678"/>
      <c r="M230" s="679"/>
    </row>
    <row r="231" spans="2:13" ht="18" customHeight="1" thickBot="1" x14ac:dyDescent="0.3">
      <c r="B231" s="744"/>
      <c r="C231" s="671"/>
      <c r="D231" s="713"/>
      <c r="E231" s="794"/>
      <c r="F231" s="671"/>
      <c r="G231" s="671"/>
      <c r="H231" s="671"/>
      <c r="I231" s="672"/>
      <c r="J231" s="670"/>
      <c r="K231" s="671"/>
      <c r="L231" s="671"/>
      <c r="M231" s="672"/>
    </row>
    <row r="232" spans="2:13" ht="18" customHeight="1" thickBot="1" x14ac:dyDescent="0.3">
      <c r="B232" s="744"/>
      <c r="C232" s="671"/>
      <c r="D232" s="713"/>
      <c r="E232" s="794"/>
      <c r="F232" s="671"/>
      <c r="G232" s="671"/>
      <c r="H232" s="671"/>
      <c r="I232" s="672"/>
      <c r="J232" s="670"/>
      <c r="K232" s="671"/>
      <c r="L232" s="671"/>
      <c r="M232" s="672"/>
    </row>
    <row r="233" spans="2:13" ht="18" customHeight="1" thickBot="1" x14ac:dyDescent="0.3">
      <c r="B233" s="744"/>
      <c r="C233" s="671"/>
      <c r="D233" s="713"/>
      <c r="E233" s="794"/>
      <c r="F233" s="671"/>
      <c r="G233" s="671"/>
      <c r="H233" s="671"/>
      <c r="I233" s="672"/>
      <c r="J233" s="670"/>
      <c r="K233" s="671"/>
      <c r="L233" s="671"/>
      <c r="M233" s="672"/>
    </row>
    <row r="234" spans="2:13" ht="18" customHeight="1" thickBot="1" x14ac:dyDescent="0.3">
      <c r="B234" s="744"/>
      <c r="C234" s="671"/>
      <c r="D234" s="713"/>
      <c r="E234" s="794"/>
      <c r="F234" s="671"/>
      <c r="G234" s="671"/>
      <c r="H234" s="671"/>
      <c r="I234" s="672"/>
      <c r="J234" s="670"/>
      <c r="K234" s="671"/>
      <c r="L234" s="671"/>
      <c r="M234" s="672"/>
    </row>
    <row r="235" spans="2:13" ht="18" customHeight="1" thickBot="1" x14ac:dyDescent="0.3">
      <c r="B235" s="744"/>
      <c r="C235" s="671"/>
      <c r="D235" s="713"/>
      <c r="E235" s="794"/>
      <c r="F235" s="671"/>
      <c r="G235" s="671"/>
      <c r="H235" s="671"/>
      <c r="I235" s="672"/>
      <c r="J235" s="670"/>
      <c r="K235" s="671"/>
      <c r="L235" s="671"/>
      <c r="M235" s="672"/>
    </row>
    <row r="236" spans="2:13" ht="18" customHeight="1" thickBot="1" x14ac:dyDescent="0.3">
      <c r="B236" s="744"/>
      <c r="C236" s="671"/>
      <c r="D236" s="713"/>
      <c r="E236" s="794"/>
      <c r="F236" s="671"/>
      <c r="G236" s="671"/>
      <c r="H236" s="671"/>
      <c r="I236" s="672"/>
      <c r="J236" s="670"/>
      <c r="K236" s="671"/>
      <c r="L236" s="671"/>
      <c r="M236" s="672"/>
    </row>
    <row r="237" spans="2:13" ht="18" customHeight="1" thickBot="1" x14ac:dyDescent="0.3">
      <c r="B237" s="744"/>
      <c r="C237" s="671"/>
      <c r="D237" s="713"/>
      <c r="E237" s="794"/>
      <c r="F237" s="671"/>
      <c r="G237" s="671"/>
      <c r="H237" s="671"/>
      <c r="I237" s="672"/>
      <c r="J237" s="670"/>
      <c r="K237" s="671"/>
      <c r="L237" s="671"/>
      <c r="M237" s="672"/>
    </row>
    <row r="238" spans="2:13" ht="18" customHeight="1" thickBot="1" x14ac:dyDescent="0.3">
      <c r="B238" s="744"/>
      <c r="C238" s="671"/>
      <c r="D238" s="713"/>
      <c r="E238" s="794"/>
      <c r="F238" s="671"/>
      <c r="G238" s="671"/>
      <c r="H238" s="671"/>
      <c r="I238" s="672"/>
      <c r="J238" s="670"/>
      <c r="K238" s="671"/>
      <c r="L238" s="671"/>
      <c r="M238" s="672"/>
    </row>
    <row r="239" spans="2:13" ht="18" customHeight="1" thickBot="1" x14ac:dyDescent="0.3">
      <c r="B239" s="744"/>
      <c r="C239" s="671"/>
      <c r="D239" s="713"/>
      <c r="E239" s="794"/>
      <c r="F239" s="671"/>
      <c r="G239" s="671"/>
      <c r="H239" s="671"/>
      <c r="I239" s="672"/>
      <c r="J239" s="670"/>
      <c r="K239" s="671"/>
      <c r="L239" s="671"/>
      <c r="M239" s="672"/>
    </row>
    <row r="240" spans="2:13" ht="18" customHeight="1" thickBot="1" x14ac:dyDescent="0.3">
      <c r="B240" s="744"/>
      <c r="C240" s="671"/>
      <c r="D240" s="713"/>
      <c r="E240" s="794"/>
      <c r="F240" s="671"/>
      <c r="G240" s="671"/>
      <c r="H240" s="671"/>
      <c r="I240" s="672"/>
      <c r="J240" s="670"/>
      <c r="K240" s="671"/>
      <c r="L240" s="671"/>
      <c r="M240" s="672"/>
    </row>
    <row r="241" spans="2:13" ht="18" customHeight="1" thickBot="1" x14ac:dyDescent="0.3">
      <c r="B241" s="744"/>
      <c r="C241" s="671"/>
      <c r="D241" s="713"/>
      <c r="E241" s="794"/>
      <c r="F241" s="671"/>
      <c r="G241" s="671"/>
      <c r="H241" s="671"/>
      <c r="I241" s="672"/>
      <c r="J241" s="670"/>
      <c r="K241" s="671"/>
      <c r="L241" s="671"/>
      <c r="M241" s="672"/>
    </row>
    <row r="242" spans="2:13" ht="18" customHeight="1" thickBot="1" x14ac:dyDescent="0.3">
      <c r="B242" s="744"/>
      <c r="C242" s="671"/>
      <c r="D242" s="713"/>
      <c r="E242" s="794"/>
      <c r="F242" s="671"/>
      <c r="G242" s="671"/>
      <c r="H242" s="671"/>
      <c r="I242" s="672"/>
      <c r="J242" s="670"/>
      <c r="K242" s="671"/>
      <c r="L242" s="671"/>
      <c r="M242" s="672"/>
    </row>
    <row r="243" spans="2:13" ht="18" customHeight="1" thickBot="1" x14ac:dyDescent="0.3">
      <c r="B243" s="744"/>
      <c r="C243" s="671"/>
      <c r="D243" s="713"/>
      <c r="E243" s="794"/>
      <c r="F243" s="671"/>
      <c r="G243" s="671"/>
      <c r="H243" s="671"/>
      <c r="I243" s="672"/>
      <c r="J243" s="670"/>
      <c r="K243" s="671"/>
      <c r="L243" s="671"/>
      <c r="M243" s="672"/>
    </row>
    <row r="244" spans="2:13" ht="18" customHeight="1" thickBot="1" x14ac:dyDescent="0.3">
      <c r="B244" s="744"/>
      <c r="C244" s="671"/>
      <c r="D244" s="713"/>
      <c r="E244" s="794"/>
      <c r="F244" s="671"/>
      <c r="G244" s="671"/>
      <c r="H244" s="671"/>
      <c r="I244" s="672"/>
      <c r="J244" s="670"/>
      <c r="K244" s="671"/>
      <c r="L244" s="671"/>
      <c r="M244" s="672"/>
    </row>
    <row r="245" spans="2:13" ht="18" customHeight="1" thickBot="1" x14ac:dyDescent="0.3">
      <c r="B245" s="744"/>
      <c r="C245" s="671"/>
      <c r="D245" s="713"/>
      <c r="E245" s="794"/>
      <c r="F245" s="671"/>
      <c r="G245" s="671"/>
      <c r="H245" s="671"/>
      <c r="I245" s="672"/>
      <c r="J245" s="670"/>
      <c r="K245" s="671"/>
      <c r="L245" s="671"/>
      <c r="M245" s="672"/>
    </row>
    <row r="246" spans="2:13" ht="18" customHeight="1" thickBot="1" x14ac:dyDescent="0.3">
      <c r="B246" s="744"/>
      <c r="C246" s="671"/>
      <c r="D246" s="713"/>
      <c r="E246" s="794"/>
      <c r="F246" s="671"/>
      <c r="G246" s="671"/>
      <c r="H246" s="671"/>
      <c r="I246" s="672"/>
      <c r="J246" s="670"/>
      <c r="K246" s="671"/>
      <c r="L246" s="671"/>
      <c r="M246" s="672"/>
    </row>
    <row r="247" spans="2:13" ht="18" customHeight="1" thickBot="1" x14ac:dyDescent="0.3">
      <c r="B247" s="744"/>
      <c r="C247" s="671"/>
      <c r="D247" s="713"/>
      <c r="E247" s="794"/>
      <c r="F247" s="671"/>
      <c r="G247" s="671"/>
      <c r="H247" s="671"/>
      <c r="I247" s="672"/>
      <c r="J247" s="670"/>
      <c r="K247" s="671"/>
      <c r="L247" s="671"/>
      <c r="M247" s="672"/>
    </row>
    <row r="248" spans="2:13" ht="18" customHeight="1" thickBot="1" x14ac:dyDescent="0.3">
      <c r="B248" s="744"/>
      <c r="C248" s="671"/>
      <c r="D248" s="713"/>
      <c r="E248" s="794"/>
      <c r="F248" s="671"/>
      <c r="G248" s="671"/>
      <c r="H248" s="671"/>
      <c r="I248" s="672"/>
      <c r="J248" s="670"/>
      <c r="K248" s="671"/>
      <c r="L248" s="671"/>
      <c r="M248" s="672"/>
    </row>
    <row r="249" spans="2:13" ht="18" customHeight="1" thickBot="1" x14ac:dyDescent="0.3">
      <c r="B249" s="744"/>
      <c r="C249" s="671"/>
      <c r="D249" s="713"/>
      <c r="E249" s="794"/>
      <c r="F249" s="671"/>
      <c r="G249" s="671"/>
      <c r="H249" s="671"/>
      <c r="I249" s="672"/>
      <c r="J249" s="670"/>
      <c r="K249" s="671"/>
      <c r="L249" s="671"/>
      <c r="M249" s="672"/>
    </row>
    <row r="250" spans="2:13" ht="18" customHeight="1" thickBot="1" x14ac:dyDescent="0.3">
      <c r="B250" s="744"/>
      <c r="C250" s="671"/>
      <c r="D250" s="713"/>
      <c r="E250" s="794"/>
      <c r="F250" s="671"/>
      <c r="G250" s="671"/>
      <c r="H250" s="671"/>
      <c r="I250" s="672"/>
      <c r="J250" s="670"/>
      <c r="K250" s="671"/>
      <c r="L250" s="671"/>
      <c r="M250" s="672"/>
    </row>
    <row r="251" spans="2:13" ht="18" customHeight="1" thickBot="1" x14ac:dyDescent="0.3">
      <c r="B251" s="744"/>
      <c r="C251" s="671"/>
      <c r="D251" s="713"/>
      <c r="E251" s="794"/>
      <c r="F251" s="671"/>
      <c r="G251" s="671"/>
      <c r="H251" s="671"/>
      <c r="I251" s="672"/>
      <c r="J251" s="670"/>
      <c r="K251" s="671"/>
      <c r="L251" s="671"/>
      <c r="M251" s="672"/>
    </row>
    <row r="252" spans="2:13" ht="18" customHeight="1" thickBot="1" x14ac:dyDescent="0.3">
      <c r="B252" s="744"/>
      <c r="C252" s="671"/>
      <c r="D252" s="713"/>
      <c r="E252" s="794"/>
      <c r="F252" s="671"/>
      <c r="G252" s="671"/>
      <c r="H252" s="671"/>
      <c r="I252" s="672"/>
      <c r="J252" s="670"/>
      <c r="K252" s="671"/>
      <c r="L252" s="671"/>
      <c r="M252" s="672"/>
    </row>
    <row r="253" spans="2:13" ht="18" customHeight="1" thickBot="1" x14ac:dyDescent="0.3">
      <c r="B253" s="744"/>
      <c r="C253" s="671"/>
      <c r="D253" s="713"/>
      <c r="E253" s="794"/>
      <c r="F253" s="671"/>
      <c r="G253" s="671"/>
      <c r="H253" s="671"/>
      <c r="I253" s="672"/>
      <c r="J253" s="670"/>
      <c r="K253" s="671"/>
      <c r="L253" s="671"/>
      <c r="M253" s="672"/>
    </row>
    <row r="254" spans="2:13" ht="18" customHeight="1" thickBot="1" x14ac:dyDescent="0.3">
      <c r="B254" s="744"/>
      <c r="C254" s="671"/>
      <c r="D254" s="713"/>
      <c r="E254" s="794"/>
      <c r="F254" s="671"/>
      <c r="G254" s="671"/>
      <c r="H254" s="671"/>
      <c r="I254" s="672"/>
      <c r="J254" s="670"/>
      <c r="K254" s="671"/>
      <c r="L254" s="671"/>
      <c r="M254" s="672"/>
    </row>
    <row r="255" spans="2:13" ht="18" customHeight="1" thickBot="1" x14ac:dyDescent="0.3">
      <c r="B255" s="744"/>
      <c r="C255" s="671"/>
      <c r="D255" s="713"/>
      <c r="E255" s="794"/>
      <c r="F255" s="671"/>
      <c r="G255" s="671"/>
      <c r="H255" s="671"/>
      <c r="I255" s="672"/>
      <c r="J255" s="670"/>
      <c r="K255" s="671"/>
      <c r="L255" s="671"/>
      <c r="M255" s="672"/>
    </row>
    <row r="256" spans="2:13" ht="18" customHeight="1" thickBot="1" x14ac:dyDescent="0.3">
      <c r="B256" s="744"/>
      <c r="C256" s="671"/>
      <c r="D256" s="713"/>
      <c r="E256" s="794"/>
      <c r="F256" s="671"/>
      <c r="G256" s="671"/>
      <c r="H256" s="671"/>
      <c r="I256" s="672"/>
      <c r="J256" s="670"/>
      <c r="K256" s="671"/>
      <c r="L256" s="671"/>
      <c r="M256" s="672"/>
    </row>
    <row r="257" spans="2:13" ht="18" customHeight="1" thickBot="1" x14ac:dyDescent="0.3">
      <c r="B257" s="744"/>
      <c r="C257" s="671"/>
      <c r="D257" s="713"/>
      <c r="E257" s="794"/>
      <c r="F257" s="671"/>
      <c r="G257" s="671"/>
      <c r="H257" s="671"/>
      <c r="I257" s="672"/>
      <c r="J257" s="670"/>
      <c r="K257" s="671"/>
      <c r="L257" s="671"/>
      <c r="M257" s="672"/>
    </row>
    <row r="258" spans="2:13" ht="18" customHeight="1" thickBot="1" x14ac:dyDescent="0.3">
      <c r="B258" s="744"/>
      <c r="C258" s="671"/>
      <c r="D258" s="713"/>
      <c r="E258" s="794"/>
      <c r="F258" s="671"/>
      <c r="G258" s="671"/>
      <c r="H258" s="671"/>
      <c r="I258" s="672"/>
      <c r="J258" s="670"/>
      <c r="K258" s="671"/>
      <c r="L258" s="671"/>
      <c r="M258" s="672"/>
    </row>
  </sheetData>
  <mergeCells count="60">
    <mergeCell ref="C212:C213"/>
    <mergeCell ref="C200:C201"/>
    <mergeCell ref="C202:C203"/>
    <mergeCell ref="C204:C205"/>
    <mergeCell ref="C206:C207"/>
    <mergeCell ref="C208:C209"/>
    <mergeCell ref="C191:C192"/>
    <mergeCell ref="C194:C195"/>
    <mergeCell ref="C196:C197"/>
    <mergeCell ref="C198:C199"/>
    <mergeCell ref="C210:C211"/>
    <mergeCell ref="C179:C180"/>
    <mergeCell ref="C181:C182"/>
    <mergeCell ref="C185:C186"/>
    <mergeCell ref="C187:C188"/>
    <mergeCell ref="C189:C190"/>
    <mergeCell ref="B146:B147"/>
    <mergeCell ref="C152:C153"/>
    <mergeCell ref="C157:C158"/>
    <mergeCell ref="C166:C167"/>
    <mergeCell ref="C177:C178"/>
    <mergeCell ref="C175:C176"/>
    <mergeCell ref="C119:C120"/>
    <mergeCell ref="C124:C125"/>
    <mergeCell ref="B133:B138"/>
    <mergeCell ref="B140:B141"/>
    <mergeCell ref="B144:B145"/>
    <mergeCell ref="B112:B113"/>
    <mergeCell ref="C111:C112"/>
    <mergeCell ref="C113:C114"/>
    <mergeCell ref="B90:B110"/>
    <mergeCell ref="C117:C118"/>
    <mergeCell ref="C104:C105"/>
    <mergeCell ref="C106:C107"/>
    <mergeCell ref="J1:M1"/>
    <mergeCell ref="B10:B11"/>
    <mergeCell ref="B54:B55"/>
    <mergeCell ref="B58:B59"/>
    <mergeCell ref="C26:C27"/>
    <mergeCell ref="C29:C30"/>
    <mergeCell ref="C31:C32"/>
    <mergeCell ref="C9:C10"/>
    <mergeCell ref="C11:C12"/>
    <mergeCell ref="C14:C15"/>
    <mergeCell ref="C24:C25"/>
    <mergeCell ref="C34:C35"/>
    <mergeCell ref="C39:C40"/>
    <mergeCell ref="F1:I1"/>
    <mergeCell ref="C88:C89"/>
    <mergeCell ref="B60:B61"/>
    <mergeCell ref="B62:B63"/>
    <mergeCell ref="B64:B67"/>
    <mergeCell ref="B68:B71"/>
    <mergeCell ref="B73:B74"/>
    <mergeCell ref="C62:C63"/>
    <mergeCell ref="C64:C65"/>
    <mergeCell ref="C66:C67"/>
    <mergeCell ref="C69:C70"/>
    <mergeCell ref="C81:C82"/>
    <mergeCell ref="C76:C77"/>
  </mergeCells>
  <pageMargins left="0.31496062992125984" right="0.11811023622047245" top="0.39370078740157483" bottom="0.19685039370078741" header="0.31496062992125984" footer="0.31496062992125984"/>
  <pageSetup paperSize="9" orientation="portrait" horizontalDpi="4294967294" verticalDpi="4294967294" r:id="rId1"/>
  <rowBreaks count="4" manualBreakCount="4">
    <brk id="89" min="1" max="12" man="1"/>
    <brk id="132" min="1" max="12" man="1"/>
    <brk id="174" min="1" max="12" man="1"/>
    <brk id="254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2003-3D1F-489A-A0D1-14E02192BBCF}">
  <dimension ref="A1:L39"/>
  <sheetViews>
    <sheetView view="pageBreakPreview" zoomScale="98" zoomScaleNormal="100" zoomScaleSheetLayoutView="98" workbookViewId="0">
      <selection activeCell="G16" sqref="G16"/>
    </sheetView>
  </sheetViews>
  <sheetFormatPr defaultRowHeight="15" x14ac:dyDescent="0.25"/>
  <cols>
    <col min="1" max="1" width="9.140625" style="1382"/>
    <col min="2" max="2" width="12" style="1382" bestFit="1" customWidth="1"/>
    <col min="3" max="3" width="5.7109375" style="1382" bestFit="1" customWidth="1"/>
    <col min="4" max="4" width="4.42578125" style="1382" bestFit="1" customWidth="1"/>
    <col min="5" max="12" width="8.7109375" style="1382" customWidth="1"/>
  </cols>
  <sheetData>
    <row r="1" spans="1:12" ht="15.75" thickBot="1" x14ac:dyDescent="0.3">
      <c r="A1" s="1382" t="s">
        <v>297</v>
      </c>
    </row>
    <row r="2" spans="1:12" ht="20.100000000000001" customHeight="1" thickTop="1" thickBot="1" x14ac:dyDescent="0.3">
      <c r="A2" s="1841" t="s">
        <v>308</v>
      </c>
      <c r="B2" s="1428" t="s">
        <v>16</v>
      </c>
      <c r="C2" s="1384" t="s">
        <v>57</v>
      </c>
      <c r="D2" s="1429">
        <v>18</v>
      </c>
      <c r="E2" s="1430"/>
      <c r="F2" s="1431"/>
      <c r="G2" s="1431"/>
      <c r="H2" s="1432"/>
      <c r="I2" s="1383"/>
      <c r="J2" s="1384"/>
      <c r="K2" s="1384"/>
      <c r="L2" s="1385"/>
    </row>
    <row r="3" spans="1:12" ht="20.100000000000001" customHeight="1" x14ac:dyDescent="0.25">
      <c r="A3" s="1842"/>
      <c r="B3" s="1433"/>
      <c r="C3" s="1434"/>
      <c r="D3" s="1435">
        <v>20</v>
      </c>
      <c r="E3" s="1436"/>
      <c r="F3" s="1437"/>
      <c r="G3" s="1437"/>
      <c r="H3" s="1438"/>
      <c r="I3" s="1439"/>
      <c r="J3" s="1440"/>
      <c r="K3" s="1440"/>
      <c r="L3" s="1441"/>
    </row>
    <row r="4" spans="1:12" ht="20.100000000000001" customHeight="1" x14ac:dyDescent="0.25">
      <c r="A4" s="1842"/>
      <c r="B4" s="1442" t="s">
        <v>174</v>
      </c>
      <c r="C4" s="1443" t="s">
        <v>45</v>
      </c>
      <c r="D4" s="1444">
        <v>18</v>
      </c>
      <c r="E4" s="1445"/>
      <c r="F4" s="1446"/>
      <c r="G4" s="1446"/>
      <c r="H4" s="1447"/>
      <c r="I4" s="1448"/>
      <c r="J4" s="1449"/>
      <c r="K4" s="1449"/>
      <c r="L4" s="1450"/>
    </row>
    <row r="5" spans="1:12" ht="20.100000000000001" customHeight="1" thickBot="1" x14ac:dyDescent="0.3">
      <c r="A5" s="1842"/>
      <c r="B5" s="1451"/>
      <c r="C5" s="1452"/>
      <c r="D5" s="1453">
        <v>16</v>
      </c>
      <c r="E5" s="1454"/>
      <c r="F5" s="1455"/>
      <c r="G5" s="1455"/>
      <c r="H5" s="1456"/>
      <c r="I5" s="1457"/>
      <c r="J5" s="1458"/>
      <c r="K5" s="1458"/>
      <c r="L5" s="1459"/>
    </row>
    <row r="6" spans="1:12" ht="20.100000000000001" customHeight="1" x14ac:dyDescent="0.25">
      <c r="A6" s="1842"/>
      <c r="B6" s="1433"/>
      <c r="C6" s="1434"/>
      <c r="D6" s="1435">
        <v>20</v>
      </c>
      <c r="E6" s="1460"/>
      <c r="F6" s="1461"/>
      <c r="G6" s="1461"/>
      <c r="H6" s="1462"/>
      <c r="I6" s="1463"/>
      <c r="J6" s="1464"/>
      <c r="K6" s="1464"/>
      <c r="L6" s="1465"/>
    </row>
    <row r="7" spans="1:12" ht="20.100000000000001" customHeight="1" x14ac:dyDescent="0.25">
      <c r="A7" s="1842"/>
      <c r="B7" s="1442" t="s">
        <v>58</v>
      </c>
      <c r="C7" s="1443" t="s">
        <v>45</v>
      </c>
      <c r="D7" s="1444">
        <v>18</v>
      </c>
      <c r="E7" s="1445"/>
      <c r="F7" s="1446"/>
      <c r="G7" s="1446"/>
      <c r="H7" s="1447"/>
      <c r="I7" s="1448"/>
      <c r="J7" s="1449"/>
      <c r="K7" s="1449"/>
      <c r="L7" s="1450"/>
    </row>
    <row r="8" spans="1:12" ht="20.100000000000001" customHeight="1" thickBot="1" x14ac:dyDescent="0.3">
      <c r="A8" s="1842"/>
      <c r="B8" s="1451"/>
      <c r="C8" s="1452"/>
      <c r="D8" s="1453">
        <v>16</v>
      </c>
      <c r="E8" s="1454"/>
      <c r="F8" s="1455"/>
      <c r="G8" s="1455"/>
      <c r="H8" s="1456"/>
      <c r="I8" s="1457"/>
      <c r="J8" s="1458"/>
      <c r="K8" s="1458"/>
      <c r="L8" s="1459"/>
    </row>
    <row r="9" spans="1:12" ht="20.100000000000001" customHeight="1" x14ac:dyDescent="0.25">
      <c r="A9" s="1842"/>
      <c r="B9" s="1386"/>
      <c r="C9" s="1844" t="s">
        <v>45</v>
      </c>
      <c r="D9" s="1435">
        <v>20</v>
      </c>
      <c r="E9" s="1436"/>
      <c r="F9" s="1437"/>
      <c r="G9" s="1437"/>
      <c r="H9" s="1438"/>
      <c r="I9" s="1466"/>
      <c r="J9" s="1467"/>
      <c r="K9" s="1467"/>
      <c r="L9" s="1468"/>
    </row>
    <row r="10" spans="1:12" ht="20.100000000000001" customHeight="1" x14ac:dyDescent="0.25">
      <c r="A10" s="1842"/>
      <c r="B10" s="1387" t="s">
        <v>59</v>
      </c>
      <c r="C10" s="1839"/>
      <c r="D10" s="1444">
        <v>18</v>
      </c>
      <c r="E10" s="1445"/>
      <c r="F10" s="1446"/>
      <c r="G10" s="1446"/>
      <c r="H10" s="1447"/>
      <c r="I10" s="1448"/>
      <c r="J10" s="1449"/>
      <c r="K10" s="1449"/>
      <c r="L10" s="1450"/>
    </row>
    <row r="11" spans="1:12" ht="20.100000000000001" customHeight="1" thickBot="1" x14ac:dyDescent="0.3">
      <c r="A11" s="1842"/>
      <c r="B11" s="1388"/>
      <c r="C11" s="1845"/>
      <c r="D11" s="1469">
        <v>16</v>
      </c>
      <c r="E11" s="1470"/>
      <c r="F11" s="1455"/>
      <c r="G11" s="1471"/>
      <c r="H11" s="1472"/>
      <c r="I11" s="1473"/>
      <c r="J11" s="1474"/>
      <c r="K11" s="1474"/>
      <c r="L11" s="1475"/>
    </row>
    <row r="12" spans="1:12" ht="20.100000000000001" customHeight="1" x14ac:dyDescent="0.25">
      <c r="A12" s="1842"/>
      <c r="B12" s="1835" t="s">
        <v>60</v>
      </c>
      <c r="C12" s="1838" t="s">
        <v>45</v>
      </c>
      <c r="D12" s="1435">
        <v>20</v>
      </c>
      <c r="E12" s="1436"/>
      <c r="F12" s="1437"/>
      <c r="G12" s="1437"/>
      <c r="H12" s="1438"/>
      <c r="I12" s="1466"/>
      <c r="J12" s="1467"/>
      <c r="K12" s="1467"/>
      <c r="L12" s="1468"/>
    </row>
    <row r="13" spans="1:12" ht="20.100000000000001" customHeight="1" x14ac:dyDescent="0.25">
      <c r="A13" s="1842"/>
      <c r="B13" s="1836"/>
      <c r="C13" s="1839"/>
      <c r="D13" s="1444">
        <v>18</v>
      </c>
      <c r="E13" s="1445"/>
      <c r="F13" s="1446"/>
      <c r="G13" s="1446"/>
      <c r="H13" s="1447"/>
      <c r="I13" s="1448"/>
      <c r="J13" s="1449"/>
      <c r="K13" s="1449"/>
      <c r="L13" s="1450"/>
    </row>
    <row r="14" spans="1:12" ht="20.100000000000001" customHeight="1" thickBot="1" x14ac:dyDescent="0.3">
      <c r="A14" s="1842"/>
      <c r="B14" s="1846"/>
      <c r="C14" s="1845"/>
      <c r="D14" s="1469">
        <v>16</v>
      </c>
      <c r="E14" s="1470"/>
      <c r="F14" s="1471"/>
      <c r="G14" s="1471"/>
      <c r="H14" s="1472"/>
      <c r="I14" s="1473"/>
      <c r="J14" s="1474"/>
      <c r="K14" s="1474"/>
      <c r="L14" s="1475"/>
    </row>
    <row r="15" spans="1:12" ht="20.100000000000001" customHeight="1" x14ac:dyDescent="0.25">
      <c r="A15" s="1842"/>
      <c r="B15" s="1835" t="s">
        <v>61</v>
      </c>
      <c r="C15" s="1838" t="s">
        <v>45</v>
      </c>
      <c r="D15" s="1435">
        <v>20</v>
      </c>
      <c r="E15" s="1436"/>
      <c r="F15" s="1437"/>
      <c r="G15" s="1437"/>
      <c r="H15" s="1438"/>
      <c r="I15" s="1466"/>
      <c r="J15" s="1467"/>
      <c r="K15" s="1467"/>
      <c r="L15" s="1468"/>
    </row>
    <row r="16" spans="1:12" ht="20.100000000000001" customHeight="1" x14ac:dyDescent="0.25">
      <c r="A16" s="1842"/>
      <c r="B16" s="1836"/>
      <c r="C16" s="1839"/>
      <c r="D16" s="1444">
        <v>18</v>
      </c>
      <c r="E16" s="1445"/>
      <c r="F16" s="1446"/>
      <c r="G16" s="1446"/>
      <c r="H16" s="1447"/>
      <c r="I16" s="1448"/>
      <c r="J16" s="1449"/>
      <c r="K16" s="1449"/>
      <c r="L16" s="1450"/>
    </row>
    <row r="17" spans="1:12" ht="20.100000000000001" customHeight="1" thickBot="1" x14ac:dyDescent="0.3">
      <c r="A17" s="1842"/>
      <c r="B17" s="1846"/>
      <c r="C17" s="1845"/>
      <c r="D17" s="1469">
        <v>16</v>
      </c>
      <c r="E17" s="1470"/>
      <c r="F17" s="1471"/>
      <c r="G17" s="1471"/>
      <c r="H17" s="1472"/>
      <c r="I17" s="1473"/>
      <c r="J17" s="1474"/>
      <c r="K17" s="1474"/>
      <c r="L17" s="1475"/>
    </row>
    <row r="18" spans="1:12" ht="20.100000000000001" customHeight="1" x14ac:dyDescent="0.25">
      <c r="A18" s="1842"/>
      <c r="B18" s="1835" t="s">
        <v>62</v>
      </c>
      <c r="C18" s="1838" t="s">
        <v>45</v>
      </c>
      <c r="D18" s="1435">
        <v>20</v>
      </c>
      <c r="E18" s="1436"/>
      <c r="F18" s="1437"/>
      <c r="G18" s="1437"/>
      <c r="H18" s="1438"/>
      <c r="I18" s="1466"/>
      <c r="J18" s="1467"/>
      <c r="K18" s="1467"/>
      <c r="L18" s="1468"/>
    </row>
    <row r="19" spans="1:12" ht="20.100000000000001" customHeight="1" x14ac:dyDescent="0.25">
      <c r="A19" s="1842"/>
      <c r="B19" s="1836"/>
      <c r="C19" s="1839"/>
      <c r="D19" s="1444">
        <v>18</v>
      </c>
      <c r="E19" s="1445"/>
      <c r="F19" s="1446"/>
      <c r="G19" s="1446"/>
      <c r="H19" s="1447"/>
      <c r="I19" s="1448"/>
      <c r="J19" s="1449"/>
      <c r="K19" s="1449"/>
      <c r="L19" s="1450"/>
    </row>
    <row r="20" spans="1:12" ht="20.100000000000001" customHeight="1" thickBot="1" x14ac:dyDescent="0.3">
      <c r="A20" s="1842"/>
      <c r="B20" s="1846"/>
      <c r="C20" s="1845"/>
      <c r="D20" s="1469">
        <v>16</v>
      </c>
      <c r="E20" s="1470"/>
      <c r="F20" s="1471"/>
      <c r="G20" s="1471"/>
      <c r="H20" s="1472"/>
      <c r="I20" s="1473"/>
      <c r="J20" s="1474"/>
      <c r="K20" s="1474"/>
      <c r="L20" s="1475"/>
    </row>
    <row r="21" spans="1:12" ht="20.100000000000001" customHeight="1" x14ac:dyDescent="0.25">
      <c r="A21" s="1842"/>
      <c r="B21" s="1835" t="s">
        <v>63</v>
      </c>
      <c r="C21" s="1838" t="s">
        <v>45</v>
      </c>
      <c r="D21" s="1435">
        <v>20</v>
      </c>
      <c r="E21" s="1436"/>
      <c r="F21" s="1437"/>
      <c r="G21" s="1437"/>
      <c r="H21" s="1438"/>
      <c r="I21" s="1466"/>
      <c r="J21" s="1467"/>
      <c r="K21" s="1467"/>
      <c r="L21" s="1468"/>
    </row>
    <row r="22" spans="1:12" ht="20.100000000000001" customHeight="1" x14ac:dyDescent="0.25">
      <c r="A22" s="1842"/>
      <c r="B22" s="1836"/>
      <c r="C22" s="1839"/>
      <c r="D22" s="1444">
        <v>18</v>
      </c>
      <c r="E22" s="1445"/>
      <c r="F22" s="1446"/>
      <c r="G22" s="1446"/>
      <c r="H22" s="1447"/>
      <c r="I22" s="1448"/>
      <c r="J22" s="1449"/>
      <c r="K22" s="1449"/>
      <c r="L22" s="1450"/>
    </row>
    <row r="23" spans="1:12" ht="20.100000000000001" customHeight="1" thickBot="1" x14ac:dyDescent="0.3">
      <c r="A23" s="1843"/>
      <c r="B23" s="1837"/>
      <c r="C23" s="1840"/>
      <c r="D23" s="1476">
        <v>16</v>
      </c>
      <c r="E23" s="1477"/>
      <c r="F23" s="1478"/>
      <c r="G23" s="1478"/>
      <c r="H23" s="1479"/>
      <c r="I23" s="1480"/>
      <c r="J23" s="1481"/>
      <c r="K23" s="1481"/>
      <c r="L23" s="1482"/>
    </row>
    <row r="24" spans="1:12" ht="24.95" customHeight="1" thickTop="1" thickBot="1" x14ac:dyDescent="0.3">
      <c r="A24" s="1483" t="s">
        <v>14</v>
      </c>
      <c r="B24" s="1484"/>
      <c r="C24" s="1428"/>
      <c r="D24" s="1485" t="s">
        <v>65</v>
      </c>
      <c r="E24" s="1389"/>
      <c r="F24" s="1390"/>
      <c r="G24" s="1390"/>
      <c r="H24" s="1391"/>
      <c r="I24" s="1389"/>
      <c r="J24" s="1390"/>
      <c r="K24" s="1390"/>
      <c r="L24" s="1391"/>
    </row>
    <row r="25" spans="1:12" ht="24.95" customHeight="1" thickTop="1" x14ac:dyDescent="0.25">
      <c r="A25" s="1819" t="s">
        <v>377</v>
      </c>
      <c r="B25" s="1820"/>
      <c r="C25" s="1815" t="s">
        <v>247</v>
      </c>
      <c r="D25" s="1816"/>
      <c r="E25" s="1392"/>
      <c r="F25" s="1393"/>
      <c r="G25" s="1393"/>
      <c r="H25" s="1394"/>
      <c r="I25" s="1395"/>
      <c r="J25" s="1393"/>
      <c r="K25" s="1393"/>
      <c r="L25" s="1394"/>
    </row>
    <row r="26" spans="1:12" ht="24.95" customHeight="1" thickBot="1" x14ac:dyDescent="0.3">
      <c r="A26" s="1821"/>
      <c r="B26" s="1822"/>
      <c r="C26" s="1817" t="s">
        <v>51</v>
      </c>
      <c r="D26" s="1818"/>
      <c r="E26" s="1396"/>
      <c r="F26" s="1397"/>
      <c r="G26" s="1397"/>
      <c r="H26" s="1398"/>
      <c r="I26" s="1399"/>
      <c r="J26" s="1397"/>
      <c r="K26" s="1397"/>
      <c r="L26" s="1398"/>
    </row>
    <row r="27" spans="1:12" ht="24.95" customHeight="1" thickTop="1" x14ac:dyDescent="0.25">
      <c r="A27" s="1823" t="s">
        <v>27</v>
      </c>
      <c r="B27" s="1824"/>
      <c r="C27" s="1829" t="s">
        <v>378</v>
      </c>
      <c r="D27" s="1830"/>
      <c r="E27" s="1400"/>
      <c r="F27" s="1390"/>
      <c r="G27" s="1390"/>
      <c r="H27" s="1391"/>
      <c r="I27" s="1401"/>
      <c r="J27" s="1390"/>
      <c r="K27" s="1390"/>
      <c r="L27" s="1402"/>
    </row>
    <row r="28" spans="1:12" ht="24.95" customHeight="1" x14ac:dyDescent="0.25">
      <c r="A28" s="1825"/>
      <c r="B28" s="1826"/>
      <c r="C28" s="1831" t="s">
        <v>379</v>
      </c>
      <c r="D28" s="1832"/>
      <c r="E28" s="1403"/>
      <c r="F28" s="1404"/>
      <c r="G28" s="1404"/>
      <c r="H28" s="1405"/>
      <c r="I28" s="1406"/>
      <c r="J28" s="1404"/>
      <c r="K28" s="1404"/>
      <c r="L28" s="1407"/>
    </row>
    <row r="29" spans="1:12" ht="24.95" customHeight="1" thickBot="1" x14ac:dyDescent="0.3">
      <c r="A29" s="1827"/>
      <c r="B29" s="1828"/>
      <c r="C29" s="1833" t="s">
        <v>207</v>
      </c>
      <c r="D29" s="1834"/>
      <c r="E29" s="1408"/>
      <c r="F29" s="1409"/>
      <c r="G29" s="1409"/>
      <c r="H29" s="1410"/>
      <c r="I29" s="1411"/>
      <c r="J29" s="1409"/>
      <c r="K29" s="1409"/>
      <c r="L29" s="1412"/>
    </row>
    <row r="30" spans="1:12" ht="24.95" customHeight="1" thickTop="1" thickBot="1" x14ac:dyDescent="0.3">
      <c r="A30" s="1483" t="s">
        <v>28</v>
      </c>
      <c r="B30" s="1484"/>
      <c r="C30" s="1484"/>
      <c r="D30" s="1486" t="s">
        <v>204</v>
      </c>
      <c r="E30" s="1413"/>
      <c r="F30" s="1414"/>
      <c r="G30" s="1414"/>
      <c r="H30" s="1415"/>
      <c r="I30" s="1413"/>
      <c r="J30" s="1414"/>
      <c r="K30" s="1414"/>
      <c r="L30" s="1415"/>
    </row>
    <row r="31" spans="1:12" ht="24.95" customHeight="1" thickTop="1" thickBot="1" x14ac:dyDescent="0.3">
      <c r="A31" s="1416"/>
      <c r="B31" s="1417"/>
      <c r="C31" s="1417"/>
      <c r="D31" s="1417"/>
      <c r="E31" s="1418"/>
      <c r="F31" s="1419"/>
      <c r="G31" s="1419"/>
      <c r="H31" s="1420"/>
      <c r="I31" s="1417"/>
      <c r="J31" s="1417"/>
      <c r="K31" s="1417"/>
      <c r="L31" s="1421"/>
    </row>
    <row r="32" spans="1:12" ht="24.95" customHeight="1" thickBot="1" x14ac:dyDescent="0.3">
      <c r="A32" s="1422"/>
      <c r="B32" s="1423"/>
      <c r="C32" s="1423"/>
      <c r="D32" s="1423"/>
      <c r="E32" s="1422"/>
      <c r="F32" s="1423"/>
      <c r="G32" s="1423"/>
      <c r="H32" s="1424"/>
      <c r="I32" s="1423"/>
      <c r="J32" s="1423"/>
      <c r="K32" s="1423"/>
      <c r="L32" s="1424"/>
    </row>
    <row r="33" spans="1:12" ht="24.95" customHeight="1" thickBot="1" x14ac:dyDescent="0.3">
      <c r="A33" s="1422"/>
      <c r="B33" s="1423"/>
      <c r="C33" s="1423"/>
      <c r="D33" s="1423"/>
      <c r="E33" s="1422"/>
      <c r="F33" s="1423"/>
      <c r="G33" s="1423"/>
      <c r="H33" s="1424"/>
      <c r="I33" s="1423"/>
      <c r="J33" s="1423"/>
      <c r="K33" s="1423"/>
      <c r="L33" s="1424"/>
    </row>
    <row r="34" spans="1:12" ht="24.95" customHeight="1" thickBot="1" x14ac:dyDescent="0.3">
      <c r="A34" s="1422"/>
      <c r="B34" s="1423"/>
      <c r="C34" s="1423"/>
      <c r="D34" s="1423"/>
      <c r="E34" s="1422"/>
      <c r="F34" s="1423"/>
      <c r="G34" s="1423"/>
      <c r="H34" s="1424"/>
      <c r="I34" s="1423"/>
      <c r="J34" s="1423"/>
      <c r="K34" s="1423"/>
      <c r="L34" s="1424"/>
    </row>
    <row r="35" spans="1:12" ht="24.95" customHeight="1" thickBot="1" x14ac:dyDescent="0.3">
      <c r="A35" s="1422"/>
      <c r="B35" s="1423"/>
      <c r="C35" s="1423"/>
      <c r="D35" s="1423"/>
      <c r="E35" s="1422"/>
      <c r="F35" s="1423"/>
      <c r="G35" s="1423"/>
      <c r="H35" s="1424"/>
      <c r="I35" s="1423"/>
      <c r="J35" s="1423"/>
      <c r="K35" s="1423"/>
      <c r="L35" s="1424"/>
    </row>
    <row r="36" spans="1:12" ht="24.95" customHeight="1" thickBot="1" x14ac:dyDescent="0.3">
      <c r="A36" s="1422"/>
      <c r="B36" s="1423"/>
      <c r="C36" s="1423"/>
      <c r="D36" s="1423"/>
      <c r="E36" s="1422"/>
      <c r="F36" s="1423"/>
      <c r="G36" s="1423"/>
      <c r="H36" s="1424"/>
      <c r="I36" s="1423"/>
      <c r="J36" s="1423"/>
      <c r="K36" s="1423"/>
      <c r="L36" s="1424"/>
    </row>
    <row r="37" spans="1:12" ht="24.95" customHeight="1" thickBot="1" x14ac:dyDescent="0.3">
      <c r="A37" s="1422"/>
      <c r="B37" s="1423"/>
      <c r="C37" s="1423"/>
      <c r="D37" s="1423"/>
      <c r="E37" s="1422"/>
      <c r="F37" s="1423"/>
      <c r="G37" s="1423"/>
      <c r="H37" s="1424"/>
      <c r="I37" s="1423"/>
      <c r="J37" s="1423"/>
      <c r="K37" s="1423"/>
      <c r="L37" s="1424"/>
    </row>
    <row r="38" spans="1:12" ht="24.95" customHeight="1" thickBot="1" x14ac:dyDescent="0.3">
      <c r="A38" s="1425"/>
      <c r="B38" s="1426"/>
      <c r="C38" s="1426"/>
      <c r="D38" s="1426"/>
      <c r="E38" s="1425"/>
      <c r="F38" s="1426"/>
      <c r="G38" s="1426"/>
      <c r="H38" s="1427"/>
      <c r="I38" s="1426"/>
      <c r="J38" s="1426"/>
      <c r="K38" s="1426"/>
      <c r="L38" s="1427"/>
    </row>
    <row r="39" spans="1:12" ht="15.75" thickTop="1" x14ac:dyDescent="0.25"/>
  </sheetData>
  <mergeCells count="17">
    <mergeCell ref="B21:B23"/>
    <mergeCell ref="C21:C23"/>
    <mergeCell ref="A2:A23"/>
    <mergeCell ref="C9:C11"/>
    <mergeCell ref="B12:B14"/>
    <mergeCell ref="C12:C14"/>
    <mergeCell ref="B15:B17"/>
    <mergeCell ref="C15:C17"/>
    <mergeCell ref="B18:B20"/>
    <mergeCell ref="C18:C20"/>
    <mergeCell ref="C25:D25"/>
    <mergeCell ref="C26:D26"/>
    <mergeCell ref="A25:B26"/>
    <mergeCell ref="A27:B29"/>
    <mergeCell ref="C27:D27"/>
    <mergeCell ref="C28:D28"/>
    <mergeCell ref="C29:D29"/>
  </mergeCells>
  <pageMargins left="3.937007874015748E-2" right="0" top="0.19685039370078741" bottom="0.19685039370078741" header="0.31496062992125984" footer="0.31496062992125984"/>
  <pageSetup paperSize="9" scale="9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ED17-BB49-456F-A79C-302669417990}">
  <dimension ref="B1:Q278"/>
  <sheetViews>
    <sheetView view="pageBreakPreview" topLeftCell="A110" zoomScale="112" zoomScaleNormal="148" zoomScaleSheetLayoutView="112" workbookViewId="0">
      <selection activeCell="E111" sqref="E111"/>
    </sheetView>
  </sheetViews>
  <sheetFormatPr defaultRowHeight="15.75" x14ac:dyDescent="0.3"/>
  <cols>
    <col min="1" max="1" width="8" customWidth="1"/>
    <col min="2" max="2" width="16" style="1240" customWidth="1"/>
    <col min="3" max="3" width="20.42578125" style="1240" customWidth="1"/>
    <col min="4" max="4" width="14.140625" style="204" bestFit="1" customWidth="1"/>
    <col min="5" max="5" width="5.85546875" style="996" bestFit="1" customWidth="1"/>
    <col min="6" max="10" width="4.7109375" style="996" customWidth="1"/>
    <col min="11" max="11" width="4.7109375" style="219" customWidth="1"/>
    <col min="12" max="13" width="4.7109375" style="261" customWidth="1"/>
    <col min="14" max="14" width="4.7109375" style="939" customWidth="1"/>
  </cols>
  <sheetData>
    <row r="1" spans="2:14" ht="20.25" thickTop="1" thickBot="1" x14ac:dyDescent="0.35">
      <c r="B1" s="1178" t="s">
        <v>192</v>
      </c>
      <c r="C1" s="1179" t="s">
        <v>193</v>
      </c>
      <c r="D1" s="1180" t="s">
        <v>194</v>
      </c>
      <c r="E1" s="1181" t="s">
        <v>195</v>
      </c>
      <c r="F1" s="1042"/>
      <c r="G1" s="997"/>
      <c r="H1" s="997"/>
      <c r="I1" s="997"/>
      <c r="J1" s="997"/>
      <c r="K1" s="970"/>
      <c r="L1" s="968"/>
      <c r="M1" s="969"/>
      <c r="N1" s="1083"/>
    </row>
    <row r="2" spans="2:14" ht="17.25" thickTop="1" thickBot="1" x14ac:dyDescent="0.35">
      <c r="B2" s="216"/>
      <c r="C2" s="217" t="s">
        <v>352</v>
      </c>
      <c r="D2" s="218" t="s">
        <v>38</v>
      </c>
      <c r="E2" s="1182">
        <v>22</v>
      </c>
      <c r="F2" s="1043"/>
      <c r="G2" s="998"/>
      <c r="H2" s="998"/>
      <c r="I2" s="998"/>
      <c r="J2" s="998"/>
      <c r="K2" s="261"/>
      <c r="N2" s="1084"/>
    </row>
    <row r="3" spans="2:14" ht="16.5" thickBot="1" x14ac:dyDescent="0.35">
      <c r="B3" s="297"/>
      <c r="C3" s="221" t="s">
        <v>39</v>
      </c>
      <c r="D3" s="222" t="s">
        <v>38</v>
      </c>
      <c r="E3" s="1183">
        <v>23</v>
      </c>
      <c r="F3" s="1044"/>
      <c r="G3" s="999"/>
      <c r="H3" s="999" t="s">
        <v>297</v>
      </c>
      <c r="I3" s="999"/>
      <c r="J3" s="999"/>
      <c r="K3" s="935"/>
      <c r="L3" s="935"/>
      <c r="M3" s="935"/>
      <c r="N3" s="1085"/>
    </row>
    <row r="4" spans="2:14" ht="16.5" thickBot="1" x14ac:dyDescent="0.35">
      <c r="B4" s="297"/>
      <c r="C4" s="221" t="s">
        <v>40</v>
      </c>
      <c r="D4" s="222" t="s">
        <v>38</v>
      </c>
      <c r="E4" s="1183">
        <v>27</v>
      </c>
      <c r="F4" s="1044"/>
      <c r="G4" s="999"/>
      <c r="H4" s="999"/>
      <c r="I4" s="999"/>
      <c r="J4" s="999"/>
      <c r="K4" s="935"/>
      <c r="L4" s="935"/>
      <c r="M4" s="935"/>
      <c r="N4" s="1085"/>
    </row>
    <row r="5" spans="2:14" ht="16.5" thickBot="1" x14ac:dyDescent="0.35">
      <c r="B5" s="297" t="s">
        <v>5</v>
      </c>
      <c r="C5" s="223" t="s">
        <v>41</v>
      </c>
      <c r="D5" s="222" t="s">
        <v>38</v>
      </c>
      <c r="E5" s="1183">
        <v>22</v>
      </c>
      <c r="F5" s="1044"/>
      <c r="G5" s="999"/>
      <c r="H5" s="999"/>
      <c r="I5" s="999"/>
      <c r="J5" s="999"/>
      <c r="K5" s="936"/>
      <c r="L5" s="936"/>
      <c r="M5" s="936"/>
      <c r="N5" s="1086"/>
    </row>
    <row r="6" spans="2:14" ht="16.5" thickBot="1" x14ac:dyDescent="0.35">
      <c r="B6" s="297"/>
      <c r="C6" s="221" t="s">
        <v>42</v>
      </c>
      <c r="D6" s="222" t="s">
        <v>38</v>
      </c>
      <c r="E6" s="1183">
        <v>23</v>
      </c>
      <c r="F6" s="1044"/>
      <c r="G6" s="999"/>
      <c r="H6" s="999"/>
      <c r="I6" s="999"/>
      <c r="J6" s="999"/>
      <c r="K6" s="935"/>
      <c r="L6" s="935"/>
      <c r="M6" s="935"/>
      <c r="N6" s="1085"/>
    </row>
    <row r="7" spans="2:14" ht="16.5" thickBot="1" x14ac:dyDescent="0.35">
      <c r="B7" s="297"/>
      <c r="C7" s="225" t="s">
        <v>43</v>
      </c>
      <c r="D7" s="226" t="s">
        <v>38</v>
      </c>
      <c r="E7" s="1184">
        <v>27</v>
      </c>
      <c r="F7" s="1045"/>
      <c r="G7" s="1000"/>
      <c r="H7" s="1000"/>
      <c r="I7" s="1000"/>
      <c r="J7" s="1000"/>
      <c r="K7" s="937"/>
      <c r="L7" s="937"/>
      <c r="M7" s="937"/>
      <c r="N7" s="1087"/>
    </row>
    <row r="8" spans="2:14" ht="17.25" thickTop="1" thickBot="1" x14ac:dyDescent="0.35">
      <c r="B8" s="239"/>
      <c r="C8" s="228" t="s">
        <v>44</v>
      </c>
      <c r="D8" s="229" t="s">
        <v>45</v>
      </c>
      <c r="E8" s="1185">
        <v>6</v>
      </c>
      <c r="F8" s="1046"/>
      <c r="G8" s="1001"/>
      <c r="H8" s="1001"/>
      <c r="I8" s="1001"/>
      <c r="J8" s="1001"/>
      <c r="K8" s="938"/>
      <c r="L8" s="938"/>
      <c r="M8" s="938"/>
      <c r="N8" s="1088"/>
    </row>
    <row r="9" spans="2:14" ht="16.5" thickTop="1" x14ac:dyDescent="0.3">
      <c r="B9" s="1856" t="s">
        <v>6</v>
      </c>
      <c r="C9" s="376" t="s">
        <v>332</v>
      </c>
      <c r="D9" s="256" t="s">
        <v>47</v>
      </c>
      <c r="E9" s="1186">
        <v>8</v>
      </c>
      <c r="F9" s="1047"/>
      <c r="G9" s="1002"/>
      <c r="H9" s="1002"/>
      <c r="I9" s="1002"/>
      <c r="J9" s="1002"/>
      <c r="K9" s="257"/>
      <c r="L9" s="257"/>
      <c r="M9" s="257"/>
      <c r="N9" s="1084"/>
    </row>
    <row r="10" spans="2:14" ht="16.5" thickBot="1" x14ac:dyDescent="0.35">
      <c r="B10" s="1850"/>
      <c r="C10" s="974" t="s">
        <v>333</v>
      </c>
      <c r="D10" s="856" t="s">
        <v>38</v>
      </c>
      <c r="E10" s="1187">
        <v>20</v>
      </c>
      <c r="F10" s="1048"/>
      <c r="G10" s="1003"/>
      <c r="H10" s="1003"/>
      <c r="I10" s="1003"/>
      <c r="J10" s="1003"/>
      <c r="K10" s="932"/>
      <c r="L10" s="932"/>
      <c r="M10" s="932"/>
      <c r="N10" s="1089"/>
    </row>
    <row r="11" spans="2:14" x14ac:dyDescent="0.3">
      <c r="B11" s="1850"/>
      <c r="C11" s="975" t="s">
        <v>334</v>
      </c>
      <c r="D11" s="976" t="s">
        <v>47</v>
      </c>
      <c r="E11" s="1188">
        <v>9</v>
      </c>
      <c r="F11" s="1049"/>
      <c r="G11" s="1004"/>
      <c r="H11" s="1004"/>
      <c r="I11" s="1004"/>
      <c r="J11" s="1004"/>
      <c r="K11" s="957"/>
      <c r="L11" s="957"/>
      <c r="M11" s="957"/>
      <c r="N11" s="1090"/>
    </row>
    <row r="12" spans="2:14" ht="16.5" thickBot="1" x14ac:dyDescent="0.35">
      <c r="B12" s="1851"/>
      <c r="C12" s="240" t="s">
        <v>335</v>
      </c>
      <c r="D12" s="229" t="s">
        <v>38</v>
      </c>
      <c r="E12" s="1185">
        <v>18</v>
      </c>
      <c r="F12" s="1046"/>
      <c r="G12" s="1001"/>
      <c r="H12" s="1001"/>
      <c r="I12" s="1001"/>
      <c r="J12" s="1001"/>
      <c r="K12" s="938"/>
      <c r="L12" s="938"/>
      <c r="M12" s="938"/>
      <c r="N12" s="1088"/>
    </row>
    <row r="13" spans="2:14" ht="17.25" thickTop="1" thickBot="1" x14ac:dyDescent="0.35">
      <c r="B13" s="1263" t="s">
        <v>336</v>
      </c>
      <c r="C13" s="240"/>
      <c r="D13" s="229"/>
      <c r="E13" s="1185"/>
      <c r="F13" s="1046"/>
      <c r="G13" s="1001"/>
      <c r="H13" s="1001"/>
      <c r="I13" s="1001"/>
      <c r="J13" s="1001"/>
      <c r="K13" s="1142"/>
      <c r="L13" s="1142"/>
      <c r="M13" s="1142"/>
      <c r="N13" s="860"/>
    </row>
    <row r="14" spans="2:14" ht="17.25" thickTop="1" thickBot="1" x14ac:dyDescent="0.35">
      <c r="B14" s="241" t="s">
        <v>32</v>
      </c>
      <c r="C14" s="242" t="s">
        <v>49</v>
      </c>
      <c r="D14" s="243"/>
      <c r="E14" s="1189">
        <v>5</v>
      </c>
      <c r="F14" s="1055"/>
      <c r="G14" s="1011"/>
      <c r="H14" s="1011"/>
      <c r="I14" s="1011"/>
      <c r="J14" s="1011"/>
      <c r="K14" s="261"/>
      <c r="N14" s="1091"/>
    </row>
    <row r="15" spans="2:14" ht="16.5" thickTop="1" x14ac:dyDescent="0.3">
      <c r="B15" s="1856" t="s">
        <v>7</v>
      </c>
      <c r="C15" s="1796" t="s">
        <v>50</v>
      </c>
      <c r="D15" s="1873" t="s">
        <v>51</v>
      </c>
      <c r="E15" s="1182">
        <v>9</v>
      </c>
      <c r="F15" s="1043"/>
      <c r="G15" s="998"/>
      <c r="H15" s="998"/>
      <c r="I15" s="998"/>
      <c r="J15" s="998"/>
      <c r="K15" s="257"/>
      <c r="L15" s="257"/>
      <c r="M15" s="257"/>
      <c r="N15" s="1084"/>
    </row>
    <row r="16" spans="2:14" ht="16.5" thickBot="1" x14ac:dyDescent="0.35">
      <c r="B16" s="1850"/>
      <c r="C16" s="1847"/>
      <c r="D16" s="1872"/>
      <c r="E16" s="1187">
        <v>7</v>
      </c>
      <c r="F16" s="1048"/>
      <c r="G16" s="1003"/>
      <c r="H16" s="1003"/>
      <c r="I16" s="1003"/>
      <c r="J16" s="1003"/>
      <c r="K16" s="932"/>
      <c r="L16" s="932"/>
      <c r="M16" s="932"/>
      <c r="N16" s="1089"/>
    </row>
    <row r="17" spans="2:14" x14ac:dyDescent="0.3">
      <c r="B17" s="1850"/>
      <c r="C17" s="249" t="s">
        <v>52</v>
      </c>
      <c r="D17" s="218" t="s">
        <v>51</v>
      </c>
      <c r="E17" s="1182">
        <v>5</v>
      </c>
      <c r="F17" s="1043"/>
      <c r="G17" s="998"/>
      <c r="H17" s="998"/>
      <c r="I17" s="998"/>
      <c r="J17" s="998"/>
      <c r="K17" s="261"/>
      <c r="N17" s="1091"/>
    </row>
    <row r="18" spans="2:14" x14ac:dyDescent="0.3">
      <c r="B18" s="1850"/>
      <c r="C18" s="251" t="s">
        <v>53</v>
      </c>
      <c r="D18" s="252" t="s">
        <v>51</v>
      </c>
      <c r="E18" s="1190">
        <v>5</v>
      </c>
      <c r="F18" s="1050"/>
      <c r="G18" s="1005"/>
      <c r="H18" s="1005"/>
      <c r="I18" s="1005"/>
      <c r="J18" s="1005"/>
      <c r="K18" s="940"/>
      <c r="L18" s="940"/>
      <c r="M18" s="940"/>
      <c r="N18" s="1092"/>
    </row>
    <row r="19" spans="2:14" ht="16.5" thickBot="1" x14ac:dyDescent="0.35">
      <c r="B19" s="1851"/>
      <c r="C19" s="240" t="s">
        <v>39</v>
      </c>
      <c r="D19" s="229" t="s">
        <v>51</v>
      </c>
      <c r="E19" s="1185">
        <v>5</v>
      </c>
      <c r="F19" s="1046"/>
      <c r="G19" s="1001"/>
      <c r="H19" s="1001"/>
      <c r="I19" s="1001"/>
      <c r="J19" s="1001"/>
      <c r="K19" s="938"/>
      <c r="L19" s="938"/>
      <c r="M19" s="938"/>
      <c r="N19" s="1088"/>
    </row>
    <row r="20" spans="2:14" ht="17.25" thickTop="1" thickBot="1" x14ac:dyDescent="0.35">
      <c r="B20" s="241" t="s">
        <v>353</v>
      </c>
      <c r="C20" s="242" t="s">
        <v>354</v>
      </c>
      <c r="D20" s="229"/>
      <c r="E20" s="1185"/>
      <c r="F20" s="1046"/>
      <c r="G20" s="1001"/>
      <c r="H20" s="1001"/>
      <c r="I20" s="1001"/>
      <c r="J20" s="1001"/>
      <c r="K20" s="938"/>
      <c r="L20" s="938"/>
      <c r="M20" s="938"/>
      <c r="N20" s="1088"/>
    </row>
    <row r="21" spans="2:14" ht="17.25" thickTop="1" thickBot="1" x14ac:dyDescent="0.35">
      <c r="B21" s="1264" t="s">
        <v>337</v>
      </c>
      <c r="C21" s="242"/>
      <c r="D21" s="243"/>
      <c r="E21" s="1189"/>
      <c r="F21" s="1055"/>
      <c r="G21" s="1011"/>
      <c r="H21" s="1011"/>
      <c r="I21" s="1011"/>
      <c r="J21" s="1011"/>
      <c r="K21" s="1142"/>
      <c r="L21" s="1142"/>
      <c r="M21" s="1142"/>
      <c r="N21" s="860"/>
    </row>
    <row r="22" spans="2:14" ht="17.25" thickTop="1" thickBot="1" x14ac:dyDescent="0.35">
      <c r="B22" s="253" t="s">
        <v>34</v>
      </c>
      <c r="C22" s="254"/>
      <c r="D22" s="218" t="s">
        <v>45</v>
      </c>
      <c r="E22" s="1182">
        <v>2</v>
      </c>
      <c r="F22" s="1043"/>
      <c r="G22" s="998"/>
      <c r="H22" s="998"/>
      <c r="I22" s="998"/>
      <c r="J22" s="998"/>
      <c r="K22" s="261"/>
      <c r="N22" s="1091"/>
    </row>
    <row r="23" spans="2:14" ht="16.5" thickTop="1" x14ac:dyDescent="0.3">
      <c r="B23" s="1876" t="s">
        <v>9</v>
      </c>
      <c r="C23" s="255" t="s">
        <v>338</v>
      </c>
      <c r="D23" s="256" t="s">
        <v>45</v>
      </c>
      <c r="E23" s="1186"/>
      <c r="F23" s="1047"/>
      <c r="G23" s="1002"/>
      <c r="H23" s="1002"/>
      <c r="I23" s="1002"/>
      <c r="J23" s="1002"/>
      <c r="K23" s="257"/>
      <c r="L23" s="257"/>
      <c r="M23" s="257"/>
      <c r="N23" s="1084"/>
    </row>
    <row r="24" spans="2:14" x14ac:dyDescent="0.3">
      <c r="B24" s="1858"/>
      <c r="C24" s="977" t="s">
        <v>339</v>
      </c>
      <c r="D24" s="978" t="s">
        <v>45</v>
      </c>
      <c r="E24" s="1191"/>
      <c r="F24" s="1051"/>
      <c r="G24" s="1006"/>
      <c r="H24" s="1006"/>
      <c r="I24" s="1006"/>
      <c r="J24" s="1006"/>
      <c r="K24" s="934"/>
      <c r="L24" s="934"/>
      <c r="M24" s="934"/>
      <c r="N24" s="1093"/>
    </row>
    <row r="25" spans="2:14" x14ac:dyDescent="0.3">
      <c r="B25" s="1858"/>
      <c r="C25" s="977" t="s">
        <v>340</v>
      </c>
      <c r="D25" s="978" t="s">
        <v>45</v>
      </c>
      <c r="E25" s="1191"/>
      <c r="F25" s="1051"/>
      <c r="G25" s="1006"/>
      <c r="H25" s="1006"/>
      <c r="I25" s="1006"/>
      <c r="J25" s="1006"/>
      <c r="K25" s="934"/>
      <c r="L25" s="934"/>
      <c r="M25" s="934"/>
      <c r="N25" s="1093"/>
    </row>
    <row r="26" spans="2:14" ht="16.5" thickBot="1" x14ac:dyDescent="0.35">
      <c r="B26" s="1859"/>
      <c r="C26" s="259"/>
      <c r="D26" s="229" t="s">
        <v>45</v>
      </c>
      <c r="E26" s="1185"/>
      <c r="F26" s="1046"/>
      <c r="G26" s="1001"/>
      <c r="H26" s="1001"/>
      <c r="I26" s="1001"/>
      <c r="J26" s="1001"/>
      <c r="K26" s="938"/>
      <c r="L26" s="938"/>
      <c r="M26" s="938"/>
      <c r="N26" s="1088"/>
    </row>
    <row r="27" spans="2:14" ht="17.25" hidden="1" thickTop="1" thickBot="1" x14ac:dyDescent="0.35">
      <c r="B27" s="260"/>
      <c r="C27" s="217" t="s">
        <v>16</v>
      </c>
      <c r="D27" s="218" t="s">
        <v>57</v>
      </c>
      <c r="E27" s="1182">
        <v>18</v>
      </c>
      <c r="F27" s="1043"/>
      <c r="G27" s="998"/>
      <c r="H27" s="998"/>
      <c r="I27" s="998"/>
      <c r="J27" s="998"/>
      <c r="K27" s="261"/>
      <c r="L27" s="257"/>
      <c r="M27" s="257"/>
      <c r="N27" s="1084"/>
    </row>
    <row r="28" spans="2:14" hidden="1" x14ac:dyDescent="0.3">
      <c r="B28" s="343"/>
      <c r="C28" s="264"/>
      <c r="D28" s="265"/>
      <c r="E28" s="1192">
        <v>20</v>
      </c>
      <c r="F28" s="1052"/>
      <c r="G28" s="1007"/>
      <c r="H28" s="1007"/>
      <c r="I28" s="1007"/>
      <c r="J28" s="1007"/>
      <c r="K28" s="926"/>
      <c r="L28" s="926"/>
      <c r="M28" s="926"/>
      <c r="N28" s="1094"/>
    </row>
    <row r="29" spans="2:14" hidden="1" x14ac:dyDescent="0.3">
      <c r="B29" s="343"/>
      <c r="C29" s="217" t="s">
        <v>174</v>
      </c>
      <c r="D29" s="218" t="s">
        <v>45</v>
      </c>
      <c r="E29" s="1191">
        <v>18</v>
      </c>
      <c r="F29" s="1051"/>
      <c r="G29" s="1006"/>
      <c r="H29" s="1006"/>
      <c r="I29" s="1006"/>
      <c r="J29" s="1006"/>
      <c r="K29" s="933"/>
      <c r="L29" s="933"/>
      <c r="M29" s="933"/>
      <c r="N29" s="1095"/>
    </row>
    <row r="30" spans="2:14" ht="16.5" hidden="1" thickBot="1" x14ac:dyDescent="0.35">
      <c r="B30" s="343"/>
      <c r="C30" s="266"/>
      <c r="D30" s="235"/>
      <c r="E30" s="1193">
        <v>16</v>
      </c>
      <c r="F30" s="1053"/>
      <c r="G30" s="1008"/>
      <c r="H30" s="1008"/>
      <c r="I30" s="1008"/>
      <c r="J30" s="1008"/>
      <c r="K30" s="928"/>
      <c r="L30" s="928"/>
      <c r="M30" s="928"/>
      <c r="N30" s="1096"/>
    </row>
    <row r="31" spans="2:14" hidden="1" x14ac:dyDescent="0.3">
      <c r="B31" s="343"/>
      <c r="C31" s="264"/>
      <c r="D31" s="265"/>
      <c r="E31" s="1192">
        <v>20</v>
      </c>
      <c r="F31" s="1043"/>
      <c r="G31" s="998"/>
      <c r="H31" s="998"/>
      <c r="I31" s="998"/>
      <c r="J31" s="998"/>
      <c r="K31" s="931"/>
      <c r="L31" s="931"/>
      <c r="M31" s="931"/>
      <c r="N31" s="1097"/>
    </row>
    <row r="32" spans="2:14" hidden="1" x14ac:dyDescent="0.3">
      <c r="B32" s="343"/>
      <c r="C32" s="217" t="s">
        <v>58</v>
      </c>
      <c r="D32" s="218" t="s">
        <v>45</v>
      </c>
      <c r="E32" s="1191">
        <v>18</v>
      </c>
      <c r="F32" s="1051"/>
      <c r="G32" s="1006"/>
      <c r="H32" s="1006"/>
      <c r="I32" s="1006"/>
      <c r="J32" s="1006"/>
      <c r="K32" s="933"/>
      <c r="L32" s="933"/>
      <c r="M32" s="933"/>
      <c r="N32" s="1095"/>
    </row>
    <row r="33" spans="2:14" ht="16.5" hidden="1" thickBot="1" x14ac:dyDescent="0.35">
      <c r="B33" s="343"/>
      <c r="C33" s="266"/>
      <c r="D33" s="235"/>
      <c r="E33" s="1193">
        <v>16</v>
      </c>
      <c r="F33" s="1053"/>
      <c r="G33" s="1008"/>
      <c r="H33" s="1008"/>
      <c r="I33" s="1008"/>
      <c r="J33" s="1008"/>
      <c r="K33" s="928"/>
      <c r="L33" s="928"/>
      <c r="M33" s="928"/>
      <c r="N33" s="1096"/>
    </row>
    <row r="34" spans="2:14" hidden="1" x14ac:dyDescent="0.3">
      <c r="B34" s="343"/>
      <c r="C34" s="1194"/>
      <c r="D34" s="1875" t="s">
        <v>45</v>
      </c>
      <c r="E34" s="1192">
        <v>20</v>
      </c>
      <c r="F34" s="1052"/>
      <c r="G34" s="1007"/>
      <c r="H34" s="1007"/>
      <c r="I34" s="1007"/>
      <c r="J34" s="1007"/>
      <c r="K34" s="929"/>
      <c r="L34" s="929"/>
      <c r="M34" s="929"/>
      <c r="N34" s="1098"/>
    </row>
    <row r="35" spans="2:14" hidden="1" x14ac:dyDescent="0.3">
      <c r="B35" s="343"/>
      <c r="C35" s="254" t="s">
        <v>59</v>
      </c>
      <c r="D35" s="1871"/>
      <c r="E35" s="1191">
        <v>18</v>
      </c>
      <c r="F35" s="1043"/>
      <c r="G35" s="998"/>
      <c r="H35" s="998"/>
      <c r="I35" s="998"/>
      <c r="J35" s="998"/>
      <c r="K35" s="931"/>
      <c r="L35" s="931"/>
      <c r="M35" s="931"/>
      <c r="N35" s="1097"/>
    </row>
    <row r="36" spans="2:14" ht="16.5" hidden="1" thickBot="1" x14ac:dyDescent="0.35">
      <c r="B36" s="343"/>
      <c r="C36" s="234"/>
      <c r="D36" s="1872"/>
      <c r="E36" s="1187">
        <v>16</v>
      </c>
      <c r="F36" s="1048"/>
      <c r="G36" s="1003"/>
      <c r="H36" s="1003"/>
      <c r="I36" s="1003"/>
      <c r="J36" s="1003"/>
      <c r="K36" s="927"/>
      <c r="L36" s="930"/>
      <c r="M36" s="930"/>
      <c r="N36" s="1099"/>
    </row>
    <row r="37" spans="2:14" hidden="1" x14ac:dyDescent="0.3">
      <c r="B37" s="343" t="s">
        <v>293</v>
      </c>
      <c r="C37" s="1790" t="s">
        <v>60</v>
      </c>
      <c r="D37" s="1870" t="s">
        <v>45</v>
      </c>
      <c r="E37" s="1192">
        <v>20</v>
      </c>
      <c r="F37" s="1052"/>
      <c r="G37" s="1007"/>
      <c r="H37" s="1007"/>
      <c r="I37" s="1007"/>
      <c r="J37" s="1007"/>
      <c r="K37" s="929"/>
      <c r="L37" s="929"/>
      <c r="M37" s="929"/>
      <c r="N37" s="1098"/>
    </row>
    <row r="38" spans="2:14" hidden="1" x14ac:dyDescent="0.3">
      <c r="B38" s="343"/>
      <c r="C38" s="1848"/>
      <c r="D38" s="1871"/>
      <c r="E38" s="1191">
        <v>18</v>
      </c>
      <c r="F38" s="1043"/>
      <c r="G38" s="998"/>
      <c r="H38" s="998"/>
      <c r="I38" s="998"/>
      <c r="J38" s="998"/>
      <c r="K38" s="931"/>
      <c r="L38" s="931"/>
      <c r="M38" s="931"/>
      <c r="N38" s="1097"/>
    </row>
    <row r="39" spans="2:14" ht="16.5" hidden="1" thickBot="1" x14ac:dyDescent="0.35">
      <c r="B39" s="343"/>
      <c r="C39" s="1847"/>
      <c r="D39" s="1872"/>
      <c r="E39" s="1187">
        <v>16</v>
      </c>
      <c r="F39" s="1048"/>
      <c r="G39" s="1003"/>
      <c r="H39" s="1003"/>
      <c r="I39" s="1003"/>
      <c r="J39" s="1003"/>
      <c r="K39" s="927"/>
      <c r="L39" s="930"/>
      <c r="M39" s="930"/>
      <c r="N39" s="1099"/>
    </row>
    <row r="40" spans="2:14" hidden="1" x14ac:dyDescent="0.3">
      <c r="B40" s="343"/>
      <c r="C40" s="1790" t="s">
        <v>61</v>
      </c>
      <c r="D40" s="1870" t="s">
        <v>45</v>
      </c>
      <c r="E40" s="1192">
        <v>20</v>
      </c>
      <c r="F40" s="1052"/>
      <c r="G40" s="1007"/>
      <c r="H40" s="1007"/>
      <c r="I40" s="1007"/>
      <c r="J40" s="1007"/>
      <c r="K40" s="929"/>
      <c r="L40" s="929"/>
      <c r="M40" s="929"/>
      <c r="N40" s="1098"/>
    </row>
    <row r="41" spans="2:14" hidden="1" x14ac:dyDescent="0.3">
      <c r="B41" s="343"/>
      <c r="C41" s="1848"/>
      <c r="D41" s="1871"/>
      <c r="E41" s="1191">
        <v>18</v>
      </c>
      <c r="F41" s="1043"/>
      <c r="G41" s="998"/>
      <c r="H41" s="998"/>
      <c r="I41" s="998"/>
      <c r="J41" s="998"/>
      <c r="K41" s="931"/>
      <c r="L41" s="931"/>
      <c r="M41" s="931"/>
      <c r="N41" s="1097"/>
    </row>
    <row r="42" spans="2:14" ht="16.5" hidden="1" thickBot="1" x14ac:dyDescent="0.35">
      <c r="B42" s="343"/>
      <c r="C42" s="1847"/>
      <c r="D42" s="1872"/>
      <c r="E42" s="1187">
        <v>16</v>
      </c>
      <c r="F42" s="1048"/>
      <c r="G42" s="1003"/>
      <c r="H42" s="1003"/>
      <c r="I42" s="1003"/>
      <c r="J42" s="1003"/>
      <c r="K42" s="927"/>
      <c r="L42" s="930"/>
      <c r="M42" s="930"/>
      <c r="N42" s="1099"/>
    </row>
    <row r="43" spans="2:14" hidden="1" x14ac:dyDescent="0.3">
      <c r="B43" s="343"/>
      <c r="C43" s="1790" t="s">
        <v>62</v>
      </c>
      <c r="D43" s="1870" t="s">
        <v>45</v>
      </c>
      <c r="E43" s="1192">
        <v>20</v>
      </c>
      <c r="F43" s="1052"/>
      <c r="G43" s="1007"/>
      <c r="H43" s="1007"/>
      <c r="I43" s="1007"/>
      <c r="J43" s="1007"/>
      <c r="K43" s="929"/>
      <c r="L43" s="929"/>
      <c r="M43" s="929"/>
      <c r="N43" s="1098"/>
    </row>
    <row r="44" spans="2:14" hidden="1" x14ac:dyDescent="0.3">
      <c r="B44" s="343"/>
      <c r="C44" s="1848"/>
      <c r="D44" s="1871"/>
      <c r="E44" s="1191">
        <v>18</v>
      </c>
      <c r="F44" s="1043"/>
      <c r="G44" s="998"/>
      <c r="H44" s="998"/>
      <c r="I44" s="998"/>
      <c r="J44" s="998"/>
      <c r="K44" s="931"/>
      <c r="L44" s="931"/>
      <c r="M44" s="931"/>
      <c r="N44" s="1097"/>
    </row>
    <row r="45" spans="2:14" ht="16.5" hidden="1" thickBot="1" x14ac:dyDescent="0.35">
      <c r="B45" s="343"/>
      <c r="C45" s="1847"/>
      <c r="D45" s="1872"/>
      <c r="E45" s="1187">
        <v>16</v>
      </c>
      <c r="F45" s="1048"/>
      <c r="G45" s="1003"/>
      <c r="H45" s="1003"/>
      <c r="I45" s="1003"/>
      <c r="J45" s="1003"/>
      <c r="K45" s="927"/>
      <c r="L45" s="930"/>
      <c r="M45" s="930"/>
      <c r="N45" s="1099"/>
    </row>
    <row r="46" spans="2:14" hidden="1" x14ac:dyDescent="0.3">
      <c r="B46" s="343"/>
      <c r="C46" s="1790" t="s">
        <v>63</v>
      </c>
      <c r="D46" s="1870" t="s">
        <v>45</v>
      </c>
      <c r="E46" s="1192">
        <v>20</v>
      </c>
      <c r="F46" s="1052"/>
      <c r="G46" s="1007"/>
      <c r="H46" s="1007"/>
      <c r="I46" s="1007"/>
      <c r="J46" s="1007"/>
      <c r="K46" s="929"/>
      <c r="L46" s="929"/>
      <c r="M46" s="929"/>
      <c r="N46" s="1098"/>
    </row>
    <row r="47" spans="2:14" hidden="1" x14ac:dyDescent="0.3">
      <c r="B47" s="260"/>
      <c r="C47" s="1848"/>
      <c r="D47" s="1871"/>
      <c r="E47" s="1191">
        <v>18</v>
      </c>
      <c r="F47" s="1043"/>
      <c r="G47" s="998"/>
      <c r="H47" s="998"/>
      <c r="I47" s="998"/>
      <c r="J47" s="998"/>
      <c r="K47" s="931"/>
      <c r="L47" s="931"/>
      <c r="M47" s="931"/>
      <c r="N47" s="1097"/>
    </row>
    <row r="48" spans="2:14" ht="16.5" hidden="1" thickBot="1" x14ac:dyDescent="0.35">
      <c r="B48" s="276"/>
      <c r="C48" s="1852"/>
      <c r="D48" s="1871"/>
      <c r="E48" s="1195">
        <v>16</v>
      </c>
      <c r="F48" s="1054"/>
      <c r="G48" s="1009"/>
      <c r="H48" s="1009"/>
      <c r="I48" s="1009"/>
      <c r="J48" s="1009"/>
      <c r="K48" s="1010"/>
      <c r="L48" s="971"/>
      <c r="M48" s="971"/>
      <c r="N48" s="1100"/>
    </row>
    <row r="49" spans="2:14" ht="17.25" thickTop="1" thickBot="1" x14ac:dyDescent="0.35">
      <c r="B49" s="241" t="s">
        <v>35</v>
      </c>
      <c r="C49" s="268"/>
      <c r="D49" s="243" t="s">
        <v>45</v>
      </c>
      <c r="E49" s="1189">
        <v>10</v>
      </c>
      <c r="F49" s="1055"/>
      <c r="G49" s="1011"/>
      <c r="H49" s="1011"/>
      <c r="I49" s="1011"/>
      <c r="J49" s="1011"/>
      <c r="K49" s="942"/>
      <c r="L49" s="942"/>
      <c r="M49" s="942"/>
      <c r="N49" s="1101"/>
    </row>
    <row r="50" spans="2:14" ht="17.25" thickTop="1" thickBot="1" x14ac:dyDescent="0.35">
      <c r="B50" s="241" t="s">
        <v>36</v>
      </c>
      <c r="C50" s="268"/>
      <c r="D50" s="269" t="s">
        <v>45</v>
      </c>
      <c r="E50" s="1189">
        <v>8</v>
      </c>
      <c r="F50" s="1055"/>
      <c r="G50" s="1011"/>
      <c r="H50" s="1011"/>
      <c r="I50" s="1011"/>
      <c r="J50" s="1011"/>
      <c r="K50" s="942"/>
      <c r="L50" s="942"/>
      <c r="M50" s="942"/>
      <c r="N50" s="1101"/>
    </row>
    <row r="51" spans="2:14" ht="16.5" thickTop="1" x14ac:dyDescent="0.3">
      <c r="B51" s="1856" t="s">
        <v>11</v>
      </c>
      <c r="C51" s="376" t="s">
        <v>341</v>
      </c>
      <c r="D51" s="1873" t="s">
        <v>297</v>
      </c>
      <c r="E51" s="1196"/>
      <c r="F51" s="1056"/>
      <c r="G51" s="1012"/>
      <c r="H51" s="1012"/>
      <c r="I51" s="1012"/>
      <c r="J51" s="1012"/>
      <c r="K51" s="973"/>
      <c r="L51" s="972"/>
      <c r="M51" s="972"/>
      <c r="N51" s="1102"/>
    </row>
    <row r="52" spans="2:14" ht="16.5" thickBot="1" x14ac:dyDescent="0.35">
      <c r="B52" s="1851"/>
      <c r="C52" s="267" t="s">
        <v>342</v>
      </c>
      <c r="D52" s="1874"/>
      <c r="E52" s="1197"/>
      <c r="F52" s="1057"/>
      <c r="G52" s="1013"/>
      <c r="H52" s="1013"/>
      <c r="I52" s="1013"/>
      <c r="J52" s="1013"/>
      <c r="K52" s="941"/>
      <c r="L52" s="941"/>
      <c r="M52" s="941"/>
      <c r="N52" s="1103"/>
    </row>
    <row r="53" spans="2:14" ht="16.5" thickTop="1" x14ac:dyDescent="0.3">
      <c r="B53" s="1849" t="s">
        <v>12</v>
      </c>
      <c r="C53" s="1796" t="s">
        <v>67</v>
      </c>
      <c r="D53" s="218" t="s">
        <v>68</v>
      </c>
      <c r="E53" s="1182">
        <v>8</v>
      </c>
      <c r="F53" s="1043"/>
      <c r="G53" s="998"/>
      <c r="H53" s="998"/>
      <c r="I53" s="998"/>
      <c r="J53" s="998"/>
      <c r="K53" s="943"/>
      <c r="L53" s="943"/>
      <c r="M53" s="943"/>
      <c r="N53" s="1104"/>
    </row>
    <row r="54" spans="2:14" x14ac:dyDescent="0.3">
      <c r="B54" s="1850"/>
      <c r="C54" s="1848"/>
      <c r="D54" s="978" t="s">
        <v>57</v>
      </c>
      <c r="E54" s="1191">
        <v>6</v>
      </c>
      <c r="F54" s="1051"/>
      <c r="G54" s="1006"/>
      <c r="H54" s="1006"/>
      <c r="I54" s="1006"/>
      <c r="J54" s="1006"/>
      <c r="K54" s="979"/>
      <c r="L54" s="979"/>
      <c r="M54" s="979"/>
      <c r="N54" s="1105"/>
    </row>
    <row r="55" spans="2:14" ht="16.5" thickBot="1" x14ac:dyDescent="0.35">
      <c r="B55" s="1850"/>
      <c r="C55" s="1847"/>
      <c r="D55" s="235" t="s">
        <v>71</v>
      </c>
      <c r="E55" s="1193"/>
      <c r="F55" s="1053"/>
      <c r="G55" s="1008"/>
      <c r="H55" s="1008"/>
      <c r="I55" s="1008"/>
      <c r="J55" s="1008"/>
      <c r="K55" s="948"/>
      <c r="L55" s="948"/>
      <c r="M55" s="948"/>
      <c r="N55" s="1106"/>
    </row>
    <row r="56" spans="2:14" x14ac:dyDescent="0.3">
      <c r="B56" s="1850"/>
      <c r="C56" s="1790" t="s">
        <v>70</v>
      </c>
      <c r="D56" s="218" t="s">
        <v>69</v>
      </c>
      <c r="E56" s="1182">
        <v>20</v>
      </c>
      <c r="F56" s="1043"/>
      <c r="G56" s="998"/>
      <c r="H56" s="998"/>
      <c r="I56" s="998"/>
      <c r="J56" s="998"/>
      <c r="K56" s="943"/>
      <c r="L56" s="943"/>
      <c r="M56" s="943"/>
      <c r="N56" s="1104"/>
    </row>
    <row r="57" spans="2:14" x14ac:dyDescent="0.3">
      <c r="B57" s="1850"/>
      <c r="C57" s="1848"/>
      <c r="D57" s="978" t="s">
        <v>71</v>
      </c>
      <c r="E57" s="1191">
        <v>10</v>
      </c>
      <c r="F57" s="1051"/>
      <c r="G57" s="1006"/>
      <c r="H57" s="1006"/>
      <c r="I57" s="1006"/>
      <c r="J57" s="1006"/>
      <c r="K57" s="979"/>
      <c r="L57" s="979"/>
      <c r="M57" s="979"/>
      <c r="N57" s="1105"/>
    </row>
    <row r="58" spans="2:14" ht="16.5" thickBot="1" x14ac:dyDescent="0.35">
      <c r="B58" s="1850"/>
      <c r="C58" s="1847"/>
      <c r="D58" s="218" t="s">
        <v>72</v>
      </c>
      <c r="E58" s="1182">
        <v>6</v>
      </c>
      <c r="F58" s="1043"/>
      <c r="G58" s="998"/>
      <c r="H58" s="998"/>
      <c r="I58" s="998"/>
      <c r="J58" s="998"/>
      <c r="K58" s="943"/>
      <c r="L58" s="943"/>
      <c r="M58" s="943"/>
      <c r="N58" s="1104"/>
    </row>
    <row r="59" spans="2:14" ht="16.5" thickBot="1" x14ac:dyDescent="0.35">
      <c r="B59" s="1850"/>
      <c r="C59" s="223" t="s">
        <v>50</v>
      </c>
      <c r="D59" s="222" t="s">
        <v>45</v>
      </c>
      <c r="E59" s="1198">
        <v>4.5</v>
      </c>
      <c r="F59" s="1058"/>
      <c r="G59" s="1014"/>
      <c r="H59" s="1014"/>
      <c r="I59" s="1014"/>
      <c r="J59" s="1014"/>
      <c r="K59" s="947"/>
      <c r="L59" s="947"/>
      <c r="M59" s="947"/>
      <c r="N59" s="1107"/>
    </row>
    <row r="60" spans="2:14" ht="16.5" thickBot="1" x14ac:dyDescent="0.35">
      <c r="B60" s="1850"/>
      <c r="C60" s="266" t="s">
        <v>73</v>
      </c>
      <c r="D60" s="235" t="s">
        <v>72</v>
      </c>
      <c r="E60" s="1193">
        <v>8</v>
      </c>
      <c r="F60" s="1053"/>
      <c r="G60" s="1008"/>
      <c r="H60" s="1008"/>
      <c r="I60" s="1008"/>
      <c r="J60" s="1008"/>
      <c r="K60" s="948"/>
      <c r="L60" s="948"/>
      <c r="M60" s="948"/>
      <c r="N60" s="1106"/>
    </row>
    <row r="61" spans="2:14" x14ac:dyDescent="0.3">
      <c r="B61" s="1850"/>
      <c r="C61" s="249"/>
      <c r="D61" s="218" t="s">
        <v>68</v>
      </c>
      <c r="E61" s="1182">
        <v>3</v>
      </c>
      <c r="F61" s="1043"/>
      <c r="G61" s="998"/>
      <c r="H61" s="998"/>
      <c r="I61" s="998"/>
      <c r="J61" s="998"/>
      <c r="K61" s="943"/>
      <c r="L61" s="943"/>
      <c r="M61" s="943"/>
      <c r="N61" s="1104"/>
    </row>
    <row r="62" spans="2:14" x14ac:dyDescent="0.3">
      <c r="B62" s="1850"/>
      <c r="C62" s="286" t="s">
        <v>74</v>
      </c>
      <c r="D62" s="978" t="s">
        <v>68</v>
      </c>
      <c r="E62" s="1191">
        <v>5</v>
      </c>
      <c r="F62" s="1051"/>
      <c r="G62" s="1006"/>
      <c r="H62" s="1006"/>
      <c r="I62" s="1006"/>
      <c r="J62" s="1006"/>
      <c r="K62" s="979"/>
      <c r="L62" s="979"/>
      <c r="M62" s="979"/>
      <c r="N62" s="1105"/>
    </row>
    <row r="63" spans="2:14" ht="16.5" thickBot="1" x14ac:dyDescent="0.35">
      <c r="B63" s="1851"/>
      <c r="C63" s="240" t="s">
        <v>355</v>
      </c>
      <c r="D63" s="229" t="s">
        <v>57</v>
      </c>
      <c r="E63" s="1185">
        <v>10</v>
      </c>
      <c r="F63" s="1046"/>
      <c r="G63" s="1001"/>
      <c r="H63" s="1001"/>
      <c r="I63" s="1001"/>
      <c r="J63" s="1001"/>
      <c r="K63" s="941"/>
      <c r="L63" s="941"/>
      <c r="M63" s="941"/>
      <c r="N63" s="1103"/>
    </row>
    <row r="64" spans="2:14" ht="17.25" thickTop="1" thickBot="1" x14ac:dyDescent="0.35">
      <c r="B64" s="272" t="s">
        <v>13</v>
      </c>
      <c r="C64" s="273"/>
      <c r="D64" s="256" t="s">
        <v>75</v>
      </c>
      <c r="E64" s="1186">
        <v>5</v>
      </c>
      <c r="F64" s="1047"/>
      <c r="G64" s="1002"/>
      <c r="H64" s="1002"/>
      <c r="I64" s="1002"/>
      <c r="J64" s="1002"/>
      <c r="K64" s="942"/>
      <c r="L64" s="942"/>
      <c r="M64" s="942"/>
      <c r="N64" s="1101"/>
    </row>
    <row r="65" spans="2:14" ht="17.25" thickTop="1" thickBot="1" x14ac:dyDescent="0.35">
      <c r="B65" s="241" t="s">
        <v>76</v>
      </c>
      <c r="C65" s="274"/>
      <c r="D65" s="243"/>
      <c r="E65" s="1189">
        <v>7</v>
      </c>
      <c r="F65" s="1055"/>
      <c r="G65" s="1011"/>
      <c r="H65" s="1011"/>
      <c r="I65" s="1011"/>
      <c r="J65" s="1011"/>
      <c r="K65" s="942"/>
      <c r="L65" s="942"/>
      <c r="M65" s="942"/>
      <c r="N65" s="1101"/>
    </row>
    <row r="66" spans="2:14" ht="17.25" thickTop="1" thickBot="1" x14ac:dyDescent="0.35">
      <c r="B66" s="1783" t="s">
        <v>170</v>
      </c>
      <c r="C66" s="1199" t="s">
        <v>77</v>
      </c>
      <c r="D66" s="275"/>
      <c r="E66" s="1200"/>
      <c r="F66" s="1059"/>
      <c r="G66" s="1015"/>
      <c r="H66" s="1015"/>
      <c r="I66" s="1015"/>
      <c r="J66" s="1015"/>
      <c r="K66" s="950"/>
      <c r="L66" s="950"/>
      <c r="M66" s="950"/>
      <c r="N66" s="1108"/>
    </row>
    <row r="67" spans="2:14" ht="16.5" thickBot="1" x14ac:dyDescent="0.35">
      <c r="B67" s="1855"/>
      <c r="C67" s="240" t="s">
        <v>78</v>
      </c>
      <c r="D67" s="229"/>
      <c r="E67" s="1185">
        <v>3</v>
      </c>
      <c r="F67" s="1046"/>
      <c r="G67" s="1001"/>
      <c r="H67" s="1001"/>
      <c r="I67" s="1001"/>
      <c r="J67" s="1001"/>
      <c r="K67" s="941"/>
      <c r="L67" s="941"/>
      <c r="M67" s="941"/>
      <c r="N67" s="1103"/>
    </row>
    <row r="68" spans="2:14" ht="17.25" thickTop="1" thickBot="1" x14ac:dyDescent="0.35">
      <c r="B68" s="241" t="s">
        <v>14</v>
      </c>
      <c r="C68" s="274" t="s">
        <v>15</v>
      </c>
      <c r="D68" s="243" t="s">
        <v>65</v>
      </c>
      <c r="E68" s="1189"/>
      <c r="F68" s="1055"/>
      <c r="G68" s="1011"/>
      <c r="H68" s="1011"/>
      <c r="I68" s="1011"/>
      <c r="J68" s="1011"/>
      <c r="K68" s="942"/>
      <c r="L68" s="942"/>
      <c r="M68" s="942"/>
      <c r="N68" s="1101"/>
    </row>
    <row r="69" spans="2:14" ht="17.25" thickTop="1" thickBot="1" x14ac:dyDescent="0.35">
      <c r="B69" s="276" t="s">
        <v>79</v>
      </c>
      <c r="C69" s="228"/>
      <c r="D69" s="229" t="s">
        <v>45</v>
      </c>
      <c r="E69" s="1185">
        <v>10</v>
      </c>
      <c r="F69" s="1046"/>
      <c r="G69" s="1001"/>
      <c r="H69" s="1001"/>
      <c r="I69" s="1001"/>
      <c r="J69" s="1001"/>
      <c r="K69" s="941"/>
      <c r="L69" s="941"/>
      <c r="M69" s="941"/>
      <c r="N69" s="1103"/>
    </row>
    <row r="70" spans="2:14" ht="17.25" thickTop="1" thickBot="1" x14ac:dyDescent="0.35">
      <c r="B70" s="276" t="s">
        <v>295</v>
      </c>
      <c r="C70" s="228"/>
      <c r="D70" s="229"/>
      <c r="E70" s="1182"/>
      <c r="F70" s="1043">
        <v>1</v>
      </c>
      <c r="G70" s="998"/>
      <c r="H70" s="998"/>
      <c r="I70" s="998"/>
      <c r="J70" s="998"/>
      <c r="K70" s="943"/>
      <c r="L70" s="943"/>
      <c r="M70" s="943"/>
      <c r="N70" s="1104"/>
    </row>
    <row r="71" spans="2:14" ht="17.25" thickTop="1" thickBot="1" x14ac:dyDescent="0.35">
      <c r="B71" s="1856" t="s">
        <v>16</v>
      </c>
      <c r="C71" s="278" t="s">
        <v>80</v>
      </c>
      <c r="D71" s="275" t="s">
        <v>248</v>
      </c>
      <c r="E71" s="1200"/>
      <c r="F71" s="1059"/>
      <c r="G71" s="1015"/>
      <c r="H71" s="1015"/>
      <c r="I71" s="1015"/>
      <c r="J71" s="1015"/>
      <c r="K71" s="1016"/>
      <c r="L71" s="950"/>
      <c r="M71" s="950"/>
      <c r="N71" s="1108"/>
    </row>
    <row r="72" spans="2:14" ht="16.5" thickBot="1" x14ac:dyDescent="0.35">
      <c r="B72" s="1851"/>
      <c r="C72" s="228" t="s">
        <v>81</v>
      </c>
      <c r="D72" s="229" t="s">
        <v>248</v>
      </c>
      <c r="E72" s="1185"/>
      <c r="F72" s="1046"/>
      <c r="G72" s="1001"/>
      <c r="H72" s="1001"/>
      <c r="I72" s="1001"/>
      <c r="J72" s="1001"/>
      <c r="K72" s="941"/>
      <c r="L72" s="941"/>
      <c r="M72" s="941"/>
      <c r="N72" s="1103"/>
    </row>
    <row r="73" spans="2:14" ht="16.5" thickTop="1" x14ac:dyDescent="0.3">
      <c r="B73" s="1849" t="s">
        <v>177</v>
      </c>
      <c r="C73" s="985"/>
      <c r="D73" s="980" t="s">
        <v>178</v>
      </c>
      <c r="E73" s="1201"/>
      <c r="F73" s="1060"/>
      <c r="G73" s="1017"/>
      <c r="H73" s="1017"/>
      <c r="I73" s="1017"/>
      <c r="J73" s="1017"/>
      <c r="K73" s="972"/>
      <c r="L73" s="972"/>
      <c r="M73" s="972"/>
      <c r="N73" s="1102"/>
    </row>
    <row r="74" spans="2:14" ht="16.5" thickBot="1" x14ac:dyDescent="0.35">
      <c r="B74" s="1851"/>
      <c r="C74" s="986"/>
      <c r="D74" s="981" t="s">
        <v>179</v>
      </c>
      <c r="E74" s="1202"/>
      <c r="F74" s="1061"/>
      <c r="G74" s="1018"/>
      <c r="H74" s="1018"/>
      <c r="I74" s="1018"/>
      <c r="J74" s="1018"/>
      <c r="K74" s="982"/>
      <c r="L74" s="982"/>
      <c r="M74" s="982"/>
      <c r="N74" s="1109"/>
    </row>
    <row r="75" spans="2:14" ht="16.5" thickTop="1" x14ac:dyDescent="0.3">
      <c r="B75" s="1856" t="s">
        <v>18</v>
      </c>
      <c r="C75" s="1796" t="s">
        <v>82</v>
      </c>
      <c r="D75" s="983" t="s">
        <v>0</v>
      </c>
      <c r="E75" s="1203">
        <v>1</v>
      </c>
      <c r="F75" s="1062"/>
      <c r="G75" s="1019"/>
      <c r="H75" s="1019"/>
      <c r="I75" s="1019"/>
      <c r="J75" s="1019"/>
      <c r="K75" s="972"/>
      <c r="L75" s="972"/>
      <c r="M75" s="972"/>
      <c r="N75" s="1102"/>
    </row>
    <row r="76" spans="2:14" ht="16.5" thickBot="1" x14ac:dyDescent="0.35">
      <c r="B76" s="1851"/>
      <c r="C76" s="1852"/>
      <c r="D76" s="984" t="s">
        <v>45</v>
      </c>
      <c r="E76" s="1204"/>
      <c r="F76" s="1063"/>
      <c r="G76" s="1020"/>
      <c r="H76" s="1020"/>
      <c r="I76" s="1020"/>
      <c r="J76" s="1020"/>
      <c r="K76" s="982"/>
      <c r="L76" s="982"/>
      <c r="M76" s="982"/>
      <c r="N76" s="1109"/>
    </row>
    <row r="77" spans="2:14" ht="16.5" thickTop="1" x14ac:dyDescent="0.3">
      <c r="B77" s="1856" t="s">
        <v>20</v>
      </c>
      <c r="C77" s="1796" t="s">
        <v>83</v>
      </c>
      <c r="D77" s="256" t="s">
        <v>343</v>
      </c>
      <c r="E77" s="1186"/>
      <c r="F77" s="1047"/>
      <c r="G77" s="1002"/>
      <c r="H77" s="1002"/>
      <c r="I77" s="1002"/>
      <c r="J77" s="1002"/>
      <c r="K77" s="955"/>
      <c r="L77" s="955"/>
      <c r="M77" s="955"/>
      <c r="N77" s="1110"/>
    </row>
    <row r="78" spans="2:14" x14ac:dyDescent="0.3">
      <c r="B78" s="1850"/>
      <c r="C78" s="1791"/>
      <c r="D78" s="990" t="s">
        <v>344</v>
      </c>
      <c r="E78" s="1195"/>
      <c r="F78" s="1054"/>
      <c r="G78" s="1009"/>
      <c r="H78" s="1009"/>
      <c r="I78" s="1009"/>
      <c r="J78" s="1009"/>
      <c r="K78" s="991"/>
      <c r="L78" s="991"/>
      <c r="M78" s="991"/>
      <c r="N78" s="1121"/>
    </row>
    <row r="79" spans="2:14" ht="16.5" thickBot="1" x14ac:dyDescent="0.35">
      <c r="B79" s="1850"/>
      <c r="C79" s="1867"/>
      <c r="D79" s="990" t="s">
        <v>345</v>
      </c>
      <c r="E79" s="1268"/>
      <c r="F79" s="1269"/>
      <c r="G79" s="1270"/>
      <c r="H79" s="1270"/>
      <c r="I79" s="1270"/>
      <c r="J79" s="1270"/>
      <c r="K79" s="1271"/>
      <c r="L79" s="1271"/>
      <c r="M79" s="1271"/>
      <c r="N79" s="1272"/>
    </row>
    <row r="80" spans="2:14" x14ac:dyDescent="0.3">
      <c r="B80" s="1850"/>
      <c r="C80" s="1794" t="s">
        <v>85</v>
      </c>
      <c r="D80" s="1273" t="s">
        <v>343</v>
      </c>
      <c r="E80" s="1205"/>
      <c r="F80" s="1064"/>
      <c r="G80" s="1021"/>
      <c r="H80" s="1021"/>
      <c r="I80" s="1021"/>
      <c r="J80" s="1021"/>
      <c r="K80" s="956"/>
      <c r="L80" s="956"/>
      <c r="M80" s="956"/>
      <c r="N80" s="1112"/>
    </row>
    <row r="81" spans="2:14" x14ac:dyDescent="0.3">
      <c r="B81" s="1850"/>
      <c r="C81" s="1794"/>
      <c r="D81" s="990" t="s">
        <v>344</v>
      </c>
      <c r="E81" s="1265"/>
      <c r="F81" s="1266"/>
      <c r="G81" s="1267"/>
      <c r="H81" s="1267"/>
      <c r="I81" s="1267"/>
      <c r="J81" s="1267"/>
      <c r="K81" s="979"/>
      <c r="L81" s="979"/>
      <c r="M81" s="979"/>
      <c r="N81" s="1105"/>
    </row>
    <row r="82" spans="2:14" ht="16.5" thickBot="1" x14ac:dyDescent="0.35">
      <c r="B82" s="1851"/>
      <c r="C82" s="1852"/>
      <c r="D82" s="984" t="s">
        <v>345</v>
      </c>
      <c r="E82" s="1185"/>
      <c r="F82" s="1046"/>
      <c r="G82" s="1001"/>
      <c r="H82" s="1001"/>
      <c r="I82" s="1001"/>
      <c r="J82" s="1001"/>
      <c r="K82" s="941"/>
      <c r="L82" s="941"/>
      <c r="M82" s="941"/>
      <c r="N82" s="1103"/>
    </row>
    <row r="83" spans="2:14" ht="17.25" thickTop="1" thickBot="1" x14ac:dyDescent="0.35">
      <c r="B83" s="1274" t="s">
        <v>346</v>
      </c>
      <c r="C83" s="1275"/>
      <c r="D83" s="243"/>
      <c r="E83" s="1189"/>
      <c r="F83" s="1055"/>
      <c r="G83" s="1011"/>
      <c r="H83" s="1011"/>
      <c r="I83" s="1011"/>
      <c r="J83" s="1011"/>
      <c r="K83" s="942"/>
      <c r="L83" s="942"/>
      <c r="M83" s="942"/>
      <c r="N83" s="1101"/>
    </row>
    <row r="84" spans="2:14" ht="17.25" thickTop="1" thickBot="1" x14ac:dyDescent="0.35">
      <c r="B84" s="241" t="s">
        <v>19</v>
      </c>
      <c r="C84" s="299" t="s">
        <v>90</v>
      </c>
      <c r="D84" s="300" t="s">
        <v>65</v>
      </c>
      <c r="E84" s="1189">
        <v>1</v>
      </c>
      <c r="F84" s="1055"/>
      <c r="G84" s="1011"/>
      <c r="H84" s="1011"/>
      <c r="I84" s="1011"/>
      <c r="J84" s="1011"/>
      <c r="K84" s="942"/>
      <c r="L84" s="942"/>
      <c r="M84" s="942"/>
      <c r="N84" s="1101"/>
    </row>
    <row r="85" spans="2:14" ht="16.5" thickTop="1" x14ac:dyDescent="0.3">
      <c r="B85" s="1849" t="s">
        <v>87</v>
      </c>
      <c r="C85" s="1877" t="s">
        <v>88</v>
      </c>
      <c r="D85" s="218" t="s">
        <v>89</v>
      </c>
      <c r="E85" s="1182">
        <v>6</v>
      </c>
      <c r="F85" s="1043"/>
      <c r="G85" s="998"/>
      <c r="H85" s="998"/>
      <c r="I85" s="998"/>
      <c r="J85" s="998"/>
      <c r="K85" s="943"/>
      <c r="L85" s="943"/>
      <c r="M85" s="943"/>
      <c r="N85" s="1104"/>
    </row>
    <row r="86" spans="2:14" x14ac:dyDescent="0.3">
      <c r="B86" s="1850"/>
      <c r="C86" s="1848"/>
      <c r="D86" s="978" t="s">
        <v>86</v>
      </c>
      <c r="E86" s="1191">
        <v>3</v>
      </c>
      <c r="F86" s="1051"/>
      <c r="G86" s="1006"/>
      <c r="H86" s="1006"/>
      <c r="I86" s="1006"/>
      <c r="J86" s="1006"/>
      <c r="K86" s="979"/>
      <c r="L86" s="979"/>
      <c r="M86" s="979"/>
      <c r="N86" s="1105"/>
    </row>
    <row r="87" spans="2:14" x14ac:dyDescent="0.3">
      <c r="B87" s="1850"/>
      <c r="C87" s="1848"/>
      <c r="D87" s="978" t="s">
        <v>51</v>
      </c>
      <c r="E87" s="1191">
        <v>2</v>
      </c>
      <c r="F87" s="1051"/>
      <c r="G87" s="1006"/>
      <c r="H87" s="1006"/>
      <c r="I87" s="1006"/>
      <c r="J87" s="1006"/>
      <c r="K87" s="979"/>
      <c r="L87" s="979"/>
      <c r="M87" s="979"/>
      <c r="N87" s="1105"/>
    </row>
    <row r="88" spans="2:14" ht="16.5" thickBot="1" x14ac:dyDescent="0.35">
      <c r="B88" s="1851"/>
      <c r="C88" s="1852"/>
      <c r="D88" s="218" t="s">
        <v>51</v>
      </c>
      <c r="E88" s="1182">
        <v>1</v>
      </c>
      <c r="F88" s="1043"/>
      <c r="G88" s="998"/>
      <c r="H88" s="998"/>
      <c r="I88" s="998"/>
      <c r="J88" s="998"/>
      <c r="K88" s="952"/>
      <c r="L88" s="952"/>
      <c r="M88" s="952"/>
      <c r="N88" s="1113"/>
    </row>
    <row r="89" spans="2:14" ht="17.25" thickTop="1" thickBot="1" x14ac:dyDescent="0.35">
      <c r="B89" s="241" t="s">
        <v>356</v>
      </c>
      <c r="C89" s="299"/>
      <c r="D89" s="300" t="s">
        <v>65</v>
      </c>
      <c r="E89" s="1189">
        <v>1</v>
      </c>
      <c r="F89" s="1055"/>
      <c r="G89" s="1011"/>
      <c r="H89" s="1011"/>
      <c r="I89" s="1011"/>
      <c r="J89" s="1011"/>
      <c r="K89" s="942"/>
      <c r="L89" s="942"/>
      <c r="M89" s="942"/>
      <c r="N89" s="1101"/>
    </row>
    <row r="90" spans="2:14" ht="17.25" thickTop="1" thickBot="1" x14ac:dyDescent="0.35">
      <c r="B90" s="241" t="s">
        <v>348</v>
      </c>
      <c r="C90" s="299"/>
      <c r="D90" s="300"/>
      <c r="E90" s="1189"/>
      <c r="F90" s="1055"/>
      <c r="G90" s="1011"/>
      <c r="H90" s="1011"/>
      <c r="I90" s="1011"/>
      <c r="J90" s="1011"/>
      <c r="K90" s="942"/>
      <c r="L90" s="942"/>
      <c r="M90" s="942"/>
      <c r="N90" s="1101"/>
    </row>
    <row r="91" spans="2:14" ht="16.5" thickTop="1" x14ac:dyDescent="0.3">
      <c r="B91" s="1856" t="s">
        <v>21</v>
      </c>
      <c r="C91" s="301" t="s">
        <v>360</v>
      </c>
      <c r="D91" s="218" t="s">
        <v>357</v>
      </c>
      <c r="E91" s="1182">
        <v>10</v>
      </c>
      <c r="F91" s="1043"/>
      <c r="G91" s="998"/>
      <c r="H91" s="998"/>
      <c r="I91" s="998"/>
      <c r="J91" s="998"/>
      <c r="K91" s="943"/>
      <c r="L91" s="943"/>
      <c r="M91" s="943"/>
      <c r="N91" s="1104"/>
    </row>
    <row r="92" spans="2:14" x14ac:dyDescent="0.3">
      <c r="B92" s="1853"/>
      <c r="C92" s="301" t="s">
        <v>361</v>
      </c>
      <c r="D92" s="218" t="s">
        <v>358</v>
      </c>
      <c r="E92" s="1182">
        <v>10</v>
      </c>
      <c r="F92" s="1043"/>
      <c r="G92" s="998"/>
      <c r="H92" s="998"/>
      <c r="I92" s="998"/>
      <c r="J92" s="998"/>
      <c r="K92" s="943"/>
      <c r="L92" s="943"/>
      <c r="M92" s="943"/>
      <c r="N92" s="1104"/>
    </row>
    <row r="93" spans="2:14" x14ac:dyDescent="0.3">
      <c r="B93" s="1853"/>
      <c r="C93" s="301" t="s">
        <v>362</v>
      </c>
      <c r="D93" s="218" t="s">
        <v>359</v>
      </c>
      <c r="E93" s="1182">
        <v>10</v>
      </c>
      <c r="F93" s="1043"/>
      <c r="G93" s="998"/>
      <c r="H93" s="998"/>
      <c r="I93" s="998"/>
      <c r="J93" s="998"/>
      <c r="K93" s="943"/>
      <c r="L93" s="943"/>
      <c r="M93" s="943"/>
      <c r="N93" s="1104"/>
    </row>
    <row r="94" spans="2:14" x14ac:dyDescent="0.3">
      <c r="B94" s="1850"/>
      <c r="C94" s="1866" t="s">
        <v>52</v>
      </c>
      <c r="D94" s="252" t="s">
        <v>51</v>
      </c>
      <c r="E94" s="1190">
        <v>10</v>
      </c>
      <c r="F94" s="1050"/>
      <c r="G94" s="1005"/>
      <c r="H94" s="1005"/>
      <c r="I94" s="1005"/>
      <c r="J94" s="1005"/>
      <c r="K94" s="946"/>
      <c r="L94" s="946"/>
      <c r="M94" s="946"/>
      <c r="N94" s="1114"/>
    </row>
    <row r="95" spans="2:14" ht="16.5" thickBot="1" x14ac:dyDescent="0.35">
      <c r="B95" s="1851"/>
      <c r="C95" s="1852"/>
      <c r="D95" s="229" t="s">
        <v>51</v>
      </c>
      <c r="E95" s="1185">
        <v>12</v>
      </c>
      <c r="F95" s="1046"/>
      <c r="G95" s="1001"/>
      <c r="H95" s="1001"/>
      <c r="I95" s="1001"/>
      <c r="J95" s="1001"/>
      <c r="K95" s="941"/>
      <c r="L95" s="941"/>
      <c r="M95" s="941"/>
      <c r="N95" s="1103"/>
    </row>
    <row r="96" spans="2:14" ht="17.25" thickTop="1" thickBot="1" x14ac:dyDescent="0.35">
      <c r="B96" s="1856" t="s">
        <v>22</v>
      </c>
      <c r="C96" s="301" t="s">
        <v>91</v>
      </c>
      <c r="D96" s="218" t="s">
        <v>92</v>
      </c>
      <c r="E96" s="1182">
        <v>15</v>
      </c>
      <c r="F96" s="1043"/>
      <c r="G96" s="998"/>
      <c r="H96" s="998"/>
      <c r="I96" s="998"/>
      <c r="J96" s="998"/>
      <c r="K96" s="943"/>
      <c r="L96" s="943"/>
      <c r="M96" s="943"/>
      <c r="N96" s="1104"/>
    </row>
    <row r="97" spans="2:14" x14ac:dyDescent="0.3">
      <c r="B97" s="1850"/>
      <c r="C97" s="1790" t="s">
        <v>206</v>
      </c>
      <c r="D97" s="265" t="s">
        <v>269</v>
      </c>
      <c r="E97" s="1192"/>
      <c r="F97" s="1052"/>
      <c r="G97" s="1007"/>
      <c r="H97" s="1007"/>
      <c r="I97" s="1007"/>
      <c r="J97" s="1007"/>
      <c r="K97" s="954"/>
      <c r="L97" s="954"/>
      <c r="M97" s="954"/>
      <c r="N97" s="1115"/>
    </row>
    <row r="98" spans="2:14" x14ac:dyDescent="0.3">
      <c r="B98" s="1850"/>
      <c r="C98" s="1848"/>
      <c r="D98" s="978" t="s">
        <v>270</v>
      </c>
      <c r="E98" s="1191"/>
      <c r="F98" s="1051"/>
      <c r="G98" s="1006"/>
      <c r="H98" s="1006"/>
      <c r="I98" s="1006"/>
      <c r="J98" s="1006"/>
      <c r="K98" s="979"/>
      <c r="L98" s="979"/>
      <c r="M98" s="979"/>
      <c r="N98" s="1105"/>
    </row>
    <row r="99" spans="2:14" x14ac:dyDescent="0.3">
      <c r="B99" s="1850"/>
      <c r="C99" s="1848"/>
      <c r="D99" s="978" t="s">
        <v>271</v>
      </c>
      <c r="E99" s="1191"/>
      <c r="F99" s="1051"/>
      <c r="G99" s="1006"/>
      <c r="H99" s="1006"/>
      <c r="I99" s="1006"/>
      <c r="J99" s="1006"/>
      <c r="K99" s="979"/>
      <c r="L99" s="979"/>
      <c r="M99" s="979"/>
      <c r="N99" s="1105"/>
    </row>
    <row r="100" spans="2:14" x14ac:dyDescent="0.3">
      <c r="B100" s="1850"/>
      <c r="C100" s="1848"/>
      <c r="D100" s="978" t="s">
        <v>272</v>
      </c>
      <c r="E100" s="1191"/>
      <c r="F100" s="1051"/>
      <c r="G100" s="1006"/>
      <c r="H100" s="1006"/>
      <c r="I100" s="1006"/>
      <c r="J100" s="1006"/>
      <c r="K100" s="979"/>
      <c r="L100" s="979"/>
      <c r="M100" s="979"/>
      <c r="N100" s="1105"/>
    </row>
    <row r="101" spans="2:14" x14ac:dyDescent="0.3">
      <c r="B101" s="1850"/>
      <c r="C101" s="1848"/>
      <c r="D101" s="978" t="s">
        <v>273</v>
      </c>
      <c r="E101" s="1191"/>
      <c r="F101" s="1051"/>
      <c r="G101" s="1006"/>
      <c r="H101" s="1006"/>
      <c r="I101" s="1006"/>
      <c r="J101" s="1006"/>
      <c r="K101" s="979"/>
      <c r="L101" s="979"/>
      <c r="M101" s="979"/>
      <c r="N101" s="1105"/>
    </row>
    <row r="102" spans="2:14" x14ac:dyDescent="0.3">
      <c r="B102" s="1850"/>
      <c r="C102" s="1848"/>
      <c r="D102" s="978" t="s">
        <v>274</v>
      </c>
      <c r="E102" s="1191"/>
      <c r="F102" s="1051"/>
      <c r="G102" s="1006"/>
      <c r="H102" s="1006"/>
      <c r="I102" s="1006"/>
      <c r="J102" s="1006"/>
      <c r="K102" s="979"/>
      <c r="L102" s="979"/>
      <c r="M102" s="979"/>
      <c r="N102" s="1105"/>
    </row>
    <row r="103" spans="2:14" ht="16.5" thickBot="1" x14ac:dyDescent="0.35">
      <c r="B103" s="1850"/>
      <c r="C103" s="1847"/>
      <c r="D103" s="235" t="s">
        <v>287</v>
      </c>
      <c r="E103" s="1193">
        <v>22</v>
      </c>
      <c r="F103" s="1053"/>
      <c r="G103" s="1008"/>
      <c r="H103" s="1008"/>
      <c r="I103" s="1008"/>
      <c r="J103" s="1008"/>
      <c r="K103" s="948"/>
      <c r="L103" s="948"/>
      <c r="M103" s="948"/>
      <c r="N103" s="1106"/>
    </row>
    <row r="104" spans="2:14" ht="16.5" thickBot="1" x14ac:dyDescent="0.35">
      <c r="B104" s="1850"/>
      <c r="C104" s="864" t="s">
        <v>96</v>
      </c>
      <c r="D104" s="235" t="s">
        <v>92</v>
      </c>
      <c r="E104" s="1193">
        <v>25</v>
      </c>
      <c r="F104" s="1053"/>
      <c r="G104" s="1008"/>
      <c r="H104" s="1008"/>
      <c r="I104" s="1008"/>
      <c r="J104" s="1008"/>
      <c r="K104" s="948"/>
      <c r="L104" s="948"/>
      <c r="M104" s="948"/>
      <c r="N104" s="1106"/>
    </row>
    <row r="105" spans="2:14" ht="16.5" thickBot="1" x14ac:dyDescent="0.35">
      <c r="B105" s="1850"/>
      <c r="C105" s="311" t="s">
        <v>97</v>
      </c>
      <c r="D105" s="222" t="s">
        <v>92</v>
      </c>
      <c r="E105" s="1183">
        <v>25</v>
      </c>
      <c r="F105" s="1044"/>
      <c r="G105" s="999"/>
      <c r="H105" s="999"/>
      <c r="I105" s="999"/>
      <c r="J105" s="999"/>
      <c r="K105" s="947"/>
      <c r="L105" s="947"/>
      <c r="M105" s="947"/>
      <c r="N105" s="1107"/>
    </row>
    <row r="106" spans="2:14" ht="16.5" thickBot="1" x14ac:dyDescent="0.35">
      <c r="B106" s="1850"/>
      <c r="C106" s="311" t="s">
        <v>98</v>
      </c>
      <c r="D106" s="222" t="s">
        <v>92</v>
      </c>
      <c r="E106" s="1183">
        <v>25</v>
      </c>
      <c r="F106" s="1044"/>
      <c r="G106" s="999"/>
      <c r="H106" s="999"/>
      <c r="I106" s="999"/>
      <c r="J106" s="999"/>
      <c r="K106" s="947"/>
      <c r="L106" s="947"/>
      <c r="M106" s="947"/>
      <c r="N106" s="1107"/>
    </row>
    <row r="107" spans="2:14" x14ac:dyDescent="0.3">
      <c r="B107" s="1850"/>
      <c r="C107" s="1790" t="s">
        <v>171</v>
      </c>
      <c r="D107" s="988" t="s">
        <v>157</v>
      </c>
      <c r="E107" s="1206">
        <v>12</v>
      </c>
      <c r="F107" s="1065"/>
      <c r="G107" s="1022"/>
      <c r="H107" s="1022"/>
      <c r="I107" s="1022"/>
      <c r="J107" s="1022"/>
      <c r="K107" s="959"/>
      <c r="L107" s="959"/>
      <c r="M107" s="959"/>
      <c r="N107" s="1116"/>
    </row>
    <row r="108" spans="2:14" ht="16.5" thickBot="1" x14ac:dyDescent="0.35">
      <c r="B108" s="1850"/>
      <c r="C108" s="1847"/>
      <c r="D108" s="856" t="s">
        <v>38</v>
      </c>
      <c r="E108" s="1187">
        <v>25</v>
      </c>
      <c r="F108" s="1048"/>
      <c r="G108" s="1003"/>
      <c r="H108" s="1003"/>
      <c r="I108" s="1003"/>
      <c r="J108" s="1003"/>
      <c r="K108" s="987"/>
      <c r="L108" s="987"/>
      <c r="M108" s="987"/>
      <c r="N108" s="1111"/>
    </row>
    <row r="109" spans="2:14" x14ac:dyDescent="0.3">
      <c r="B109" s="1850"/>
      <c r="C109" s="1869" t="s">
        <v>100</v>
      </c>
      <c r="D109" s="265" t="s">
        <v>363</v>
      </c>
      <c r="E109" s="1192">
        <v>20</v>
      </c>
      <c r="F109" s="1052"/>
      <c r="G109" s="1007"/>
      <c r="H109" s="1007"/>
      <c r="I109" s="1007"/>
      <c r="J109" s="1007"/>
      <c r="K109" s="954"/>
      <c r="L109" s="954"/>
      <c r="M109" s="954"/>
      <c r="N109" s="1115"/>
    </row>
    <row r="110" spans="2:14" x14ac:dyDescent="0.3">
      <c r="B110" s="1850"/>
      <c r="C110" s="1807"/>
      <c r="D110" s="218" t="s">
        <v>364</v>
      </c>
      <c r="E110" s="1182">
        <v>20</v>
      </c>
      <c r="F110" s="1043"/>
      <c r="G110" s="998"/>
      <c r="H110" s="998"/>
      <c r="I110" s="998"/>
      <c r="J110" s="998"/>
      <c r="K110" s="943"/>
      <c r="L110" s="943"/>
      <c r="M110" s="943"/>
      <c r="N110" s="1104"/>
    </row>
    <row r="111" spans="2:14" ht="16.5" thickBot="1" x14ac:dyDescent="0.35">
      <c r="B111" s="1850"/>
      <c r="C111" s="315" t="s">
        <v>101</v>
      </c>
      <c r="D111" s="247" t="s">
        <v>71</v>
      </c>
      <c r="E111" s="1207">
        <v>14</v>
      </c>
      <c r="F111" s="1066"/>
      <c r="G111" s="1023"/>
      <c r="H111" s="1023"/>
      <c r="I111" s="1023"/>
      <c r="J111" s="1023"/>
      <c r="K111" s="945"/>
      <c r="L111" s="945"/>
      <c r="M111" s="945"/>
      <c r="N111" s="1117"/>
    </row>
    <row r="112" spans="2:14" ht="16.5" thickBot="1" x14ac:dyDescent="0.35">
      <c r="B112" s="1851"/>
      <c r="C112" s="301" t="s">
        <v>102</v>
      </c>
      <c r="D112" s="218" t="s">
        <v>92</v>
      </c>
      <c r="E112" s="1182">
        <v>25</v>
      </c>
      <c r="F112" s="1043"/>
      <c r="G112" s="998"/>
      <c r="H112" s="998"/>
      <c r="I112" s="998"/>
      <c r="J112" s="998"/>
      <c r="K112" s="943"/>
      <c r="L112" s="943"/>
      <c r="M112" s="943"/>
      <c r="N112" s="1104"/>
    </row>
    <row r="113" spans="2:14" ht="17.25" thickTop="1" thickBot="1" x14ac:dyDescent="0.35">
      <c r="B113" s="241" t="s">
        <v>23</v>
      </c>
      <c r="C113" s="299" t="s">
        <v>8</v>
      </c>
      <c r="D113" s="243" t="s">
        <v>103</v>
      </c>
      <c r="E113" s="1189">
        <v>2</v>
      </c>
      <c r="F113" s="1055"/>
      <c r="G113" s="1011"/>
      <c r="H113" s="1011"/>
      <c r="I113" s="1011"/>
      <c r="J113" s="1011"/>
      <c r="K113" s="942"/>
      <c r="L113" s="942"/>
      <c r="M113" s="942"/>
      <c r="N113" s="1101"/>
    </row>
    <row r="114" spans="2:14" ht="17.25" thickTop="1" thickBot="1" x14ac:dyDescent="0.35">
      <c r="B114" s="272"/>
      <c r="C114" s="316" t="s">
        <v>104</v>
      </c>
      <c r="D114" s="256"/>
      <c r="E114" s="1186">
        <v>15</v>
      </c>
      <c r="F114" s="1047"/>
      <c r="G114" s="1002"/>
      <c r="H114" s="1002"/>
      <c r="I114" s="1002"/>
      <c r="J114" s="1002"/>
      <c r="K114" s="955"/>
      <c r="L114" s="955"/>
      <c r="M114" s="955"/>
      <c r="N114" s="1110"/>
    </row>
    <row r="115" spans="2:14" x14ac:dyDescent="0.3">
      <c r="B115" s="343" t="s">
        <v>173</v>
      </c>
      <c r="C115" s="1795" t="s">
        <v>105</v>
      </c>
      <c r="D115" s="305" t="s">
        <v>157</v>
      </c>
      <c r="E115" s="1208">
        <v>13</v>
      </c>
      <c r="F115" s="1067"/>
      <c r="G115" s="1024"/>
      <c r="H115" s="1024"/>
      <c r="I115" s="1024"/>
      <c r="J115" s="1024"/>
      <c r="K115" s="953"/>
      <c r="L115" s="953"/>
      <c r="M115" s="953"/>
      <c r="N115" s="1118"/>
    </row>
    <row r="116" spans="2:14" ht="16.5" thickBot="1" x14ac:dyDescent="0.35">
      <c r="B116" s="276"/>
      <c r="C116" s="1852"/>
      <c r="D116" s="229" t="s">
        <v>95</v>
      </c>
      <c r="E116" s="1185">
        <v>15</v>
      </c>
      <c r="F116" s="1046"/>
      <c r="G116" s="1001"/>
      <c r="H116" s="1001"/>
      <c r="I116" s="1001"/>
      <c r="J116" s="1001"/>
      <c r="K116" s="941"/>
      <c r="L116" s="941"/>
      <c r="M116" s="941"/>
      <c r="N116" s="1103"/>
    </row>
    <row r="117" spans="2:14" ht="16.5" hidden="1" thickTop="1" x14ac:dyDescent="0.3">
      <c r="B117" s="272" t="s">
        <v>203</v>
      </c>
      <c r="C117" s="994" t="s">
        <v>25</v>
      </c>
      <c r="D117" s="256">
        <v>100</v>
      </c>
      <c r="E117" s="1186">
        <v>18</v>
      </c>
      <c r="F117" s="1047"/>
      <c r="G117" s="1002"/>
      <c r="H117" s="1002"/>
      <c r="I117" s="1002"/>
      <c r="J117" s="1002"/>
      <c r="K117" s="955"/>
      <c r="L117" s="955"/>
      <c r="M117" s="955"/>
      <c r="N117" s="1110"/>
    </row>
    <row r="118" spans="2:14" ht="16.5" thickTop="1" x14ac:dyDescent="0.3">
      <c r="B118" s="1864" t="s">
        <v>230</v>
      </c>
      <c r="C118" s="1863" t="s">
        <v>25</v>
      </c>
      <c r="D118" s="252">
        <v>90</v>
      </c>
      <c r="E118" s="1190">
        <v>18</v>
      </c>
      <c r="F118" s="1050"/>
      <c r="G118" s="1005"/>
      <c r="H118" s="1005"/>
      <c r="I118" s="1005"/>
      <c r="J118" s="1005"/>
      <c r="K118" s="946"/>
      <c r="L118" s="946"/>
      <c r="M118" s="946"/>
      <c r="N118" s="1114"/>
    </row>
    <row r="119" spans="2:14" x14ac:dyDescent="0.3">
      <c r="B119" s="1784"/>
      <c r="C119" s="1848"/>
      <c r="D119" s="252">
        <v>100</v>
      </c>
      <c r="E119" s="1190">
        <v>18</v>
      </c>
      <c r="F119" s="1050"/>
      <c r="G119" s="1005"/>
      <c r="H119" s="1005"/>
      <c r="I119" s="1005"/>
      <c r="J119" s="1005"/>
      <c r="K119" s="946"/>
      <c r="L119" s="946"/>
      <c r="M119" s="946"/>
      <c r="N119" s="1114"/>
    </row>
    <row r="120" spans="2:14" x14ac:dyDescent="0.3">
      <c r="B120" s="1784"/>
      <c r="C120" s="1848"/>
      <c r="D120" s="238">
        <v>150</v>
      </c>
      <c r="E120" s="1209">
        <v>18</v>
      </c>
      <c r="F120" s="1068"/>
      <c r="G120" s="1025"/>
      <c r="H120" s="1025"/>
      <c r="I120" s="1025"/>
      <c r="J120" s="1025"/>
      <c r="K120" s="952"/>
      <c r="L120" s="952"/>
      <c r="M120" s="952"/>
      <c r="N120" s="1113"/>
    </row>
    <row r="121" spans="2:14" x14ac:dyDescent="0.3">
      <c r="B121" s="1784"/>
      <c r="C121" s="1848"/>
      <c r="D121" s="252">
        <v>165</v>
      </c>
      <c r="E121" s="1190">
        <v>18</v>
      </c>
      <c r="F121" s="1050"/>
      <c r="G121" s="1005"/>
      <c r="H121" s="1005"/>
      <c r="I121" s="1005"/>
      <c r="J121" s="1005"/>
      <c r="K121" s="946"/>
      <c r="L121" s="946"/>
      <c r="M121" s="946"/>
      <c r="N121" s="1114"/>
    </row>
    <row r="122" spans="2:14" x14ac:dyDescent="0.3">
      <c r="B122" s="1784"/>
      <c r="C122" s="1848"/>
      <c r="D122" s="252" t="s">
        <v>240</v>
      </c>
      <c r="E122" s="1190">
        <v>18</v>
      </c>
      <c r="F122" s="1050"/>
      <c r="G122" s="1005"/>
      <c r="H122" s="1005"/>
      <c r="I122" s="1005"/>
      <c r="J122" s="1005"/>
      <c r="K122" s="946"/>
      <c r="L122" s="946"/>
      <c r="M122" s="946"/>
      <c r="N122" s="1114"/>
    </row>
    <row r="123" spans="2:14" ht="16.5" thickBot="1" x14ac:dyDescent="0.35">
      <c r="B123" s="1784"/>
      <c r="C123" s="1847"/>
      <c r="D123" s="802" t="s">
        <v>47</v>
      </c>
      <c r="E123" s="1207">
        <v>9</v>
      </c>
      <c r="F123" s="1066"/>
      <c r="G123" s="1023"/>
      <c r="H123" s="1023"/>
      <c r="I123" s="1023"/>
      <c r="J123" s="1023"/>
      <c r="K123" s="945"/>
      <c r="L123" s="945"/>
      <c r="M123" s="945"/>
      <c r="N123" s="1117"/>
    </row>
    <row r="124" spans="2:14" ht="15.75" hidden="1" customHeight="1" x14ac:dyDescent="0.3">
      <c r="B124" s="1784"/>
      <c r="C124" s="1210" t="s">
        <v>107</v>
      </c>
      <c r="D124" s="976">
        <v>100</v>
      </c>
      <c r="E124" s="1188">
        <v>18</v>
      </c>
      <c r="F124" s="1049"/>
      <c r="G124" s="1004"/>
      <c r="H124" s="1004"/>
      <c r="I124" s="1004"/>
      <c r="J124" s="1004"/>
      <c r="K124" s="956"/>
      <c r="L124" s="956"/>
      <c r="M124" s="956"/>
      <c r="N124" s="1112"/>
    </row>
    <row r="125" spans="2:14" x14ac:dyDescent="0.3">
      <c r="B125" s="1784"/>
      <c r="C125" s="1866" t="s">
        <v>107</v>
      </c>
      <c r="D125" s="391">
        <v>100</v>
      </c>
      <c r="E125" s="1211">
        <v>18</v>
      </c>
      <c r="F125" s="1069"/>
      <c r="G125" s="1026"/>
      <c r="H125" s="1026"/>
      <c r="I125" s="1026"/>
      <c r="J125" s="1026"/>
      <c r="K125" s="958"/>
      <c r="L125" s="958"/>
      <c r="M125" s="958"/>
      <c r="N125" s="1119"/>
    </row>
    <row r="126" spans="2:14" x14ac:dyDescent="0.3">
      <c r="B126" s="1784"/>
      <c r="C126" s="1791"/>
      <c r="D126" s="391">
        <v>110</v>
      </c>
      <c r="E126" s="1211">
        <v>18</v>
      </c>
      <c r="F126" s="1069"/>
      <c r="G126" s="1026"/>
      <c r="H126" s="1026"/>
      <c r="I126" s="1026"/>
      <c r="J126" s="1026"/>
      <c r="K126" s="958"/>
      <c r="L126" s="958"/>
      <c r="M126" s="958"/>
      <c r="N126" s="1119"/>
    </row>
    <row r="127" spans="2:14" x14ac:dyDescent="0.3">
      <c r="B127" s="1784"/>
      <c r="C127" s="1791"/>
      <c r="D127" s="391">
        <v>120</v>
      </c>
      <c r="E127" s="1211">
        <v>18</v>
      </c>
      <c r="F127" s="1069"/>
      <c r="G127" s="1026"/>
      <c r="H127" s="1026"/>
      <c r="I127" s="1026"/>
      <c r="J127" s="1026"/>
      <c r="K127" s="958"/>
      <c r="L127" s="958"/>
      <c r="M127" s="958"/>
      <c r="N127" s="1119"/>
    </row>
    <row r="128" spans="2:14" x14ac:dyDescent="0.3">
      <c r="B128" s="1784"/>
      <c r="C128" s="1791"/>
      <c r="D128" s="391">
        <v>135</v>
      </c>
      <c r="E128" s="1211">
        <v>18</v>
      </c>
      <c r="F128" s="1069"/>
      <c r="G128" s="1026"/>
      <c r="H128" s="1026"/>
      <c r="I128" s="1026"/>
      <c r="J128" s="1026"/>
      <c r="K128" s="958"/>
      <c r="L128" s="958"/>
      <c r="M128" s="958"/>
      <c r="N128" s="1119"/>
    </row>
    <row r="129" spans="2:14" x14ac:dyDescent="0.3">
      <c r="B129" s="1784"/>
      <c r="C129" s="1791"/>
      <c r="D129" s="252">
        <v>150</v>
      </c>
      <c r="E129" s="1190">
        <v>18</v>
      </c>
      <c r="F129" s="1050"/>
      <c r="G129" s="1005"/>
      <c r="H129" s="1005"/>
      <c r="I129" s="1005"/>
      <c r="J129" s="1005"/>
      <c r="K129" s="946"/>
      <c r="L129" s="946"/>
      <c r="M129" s="946"/>
      <c r="N129" s="1114"/>
    </row>
    <row r="130" spans="2:14" ht="16.5" thickBot="1" x14ac:dyDescent="0.35">
      <c r="B130" s="1865"/>
      <c r="C130" s="1867"/>
      <c r="D130" s="1276">
        <v>165</v>
      </c>
      <c r="E130" s="1277">
        <v>18</v>
      </c>
      <c r="F130" s="1278"/>
      <c r="G130" s="1279"/>
      <c r="H130" s="1279"/>
      <c r="I130" s="1279"/>
      <c r="J130" s="1279"/>
      <c r="K130" s="1280"/>
      <c r="L130" s="1280"/>
      <c r="M130" s="1280"/>
      <c r="N130" s="1281"/>
    </row>
    <row r="131" spans="2:14" x14ac:dyDescent="0.3">
      <c r="B131" s="1868" t="s">
        <v>174</v>
      </c>
      <c r="C131" s="1284"/>
      <c r="D131" s="1273">
        <v>180</v>
      </c>
      <c r="E131" s="1285">
        <v>18</v>
      </c>
      <c r="F131" s="1286"/>
      <c r="G131" s="1287"/>
      <c r="H131" s="1287"/>
      <c r="I131" s="1287"/>
      <c r="J131" s="1287"/>
      <c r="K131" s="1288"/>
      <c r="L131" s="1288"/>
      <c r="M131" s="1288"/>
      <c r="N131" s="1289"/>
    </row>
    <row r="132" spans="2:14" ht="18.75" x14ac:dyDescent="0.3">
      <c r="B132" s="1784"/>
      <c r="C132" s="1283" t="s">
        <v>107</v>
      </c>
      <c r="D132" s="978">
        <v>198</v>
      </c>
      <c r="E132" s="1191">
        <v>18</v>
      </c>
      <c r="F132" s="1051"/>
      <c r="G132" s="1006"/>
      <c r="H132" s="1006"/>
      <c r="I132" s="1006"/>
      <c r="J132" s="1006"/>
      <c r="K132" s="979"/>
      <c r="L132" s="979"/>
      <c r="M132" s="979"/>
      <c r="N132" s="1105"/>
    </row>
    <row r="133" spans="2:14" ht="16.5" thickBot="1" x14ac:dyDescent="0.35">
      <c r="B133" s="1784"/>
      <c r="C133" s="1291"/>
      <c r="D133" s="1282">
        <v>40</v>
      </c>
      <c r="E133" s="1193">
        <v>9</v>
      </c>
      <c r="F133" s="1053"/>
      <c r="G133" s="1008"/>
      <c r="H133" s="1008"/>
      <c r="I133" s="1008"/>
      <c r="J133" s="1008"/>
      <c r="K133" s="948"/>
      <c r="L133" s="948"/>
      <c r="M133" s="948"/>
      <c r="N133" s="1106"/>
    </row>
    <row r="134" spans="2:14" ht="16.5" thickBot="1" x14ac:dyDescent="0.35">
      <c r="B134" s="1784"/>
      <c r="C134" s="301" t="s">
        <v>254</v>
      </c>
      <c r="D134" s="908"/>
      <c r="E134" s="1182">
        <v>18</v>
      </c>
      <c r="F134" s="1043"/>
      <c r="G134" s="998"/>
      <c r="H134" s="998"/>
      <c r="I134" s="998"/>
      <c r="J134" s="998"/>
      <c r="K134" s="943"/>
      <c r="L134" s="943"/>
      <c r="M134" s="943"/>
      <c r="N134" s="1104"/>
    </row>
    <row r="135" spans="2:14" ht="16.5" thickBot="1" x14ac:dyDescent="0.35">
      <c r="B135" s="1785"/>
      <c r="C135" s="349" t="s">
        <v>109</v>
      </c>
      <c r="D135" s="302" t="s">
        <v>33</v>
      </c>
      <c r="E135" s="1234">
        <v>18</v>
      </c>
      <c r="F135" s="1076"/>
      <c r="G135" s="1034"/>
      <c r="H135" s="1034"/>
      <c r="I135" s="1034"/>
      <c r="J135" s="1034"/>
      <c r="K135" s="960"/>
      <c r="L135" s="960"/>
      <c r="M135" s="960"/>
      <c r="N135" s="1123"/>
    </row>
    <row r="136" spans="2:14" ht="17.25" thickTop="1" thickBot="1" x14ac:dyDescent="0.35">
      <c r="B136" s="1290"/>
      <c r="C136" s="1293"/>
      <c r="D136" s="1294"/>
      <c r="E136" s="1295"/>
      <c r="F136" s="1295"/>
      <c r="G136" s="1295"/>
      <c r="H136" s="1295"/>
      <c r="I136" s="1295"/>
      <c r="J136" s="1295"/>
      <c r="K136" s="1296"/>
      <c r="L136" s="1296"/>
      <c r="M136" s="1296"/>
      <c r="N136" s="1297"/>
    </row>
    <row r="137" spans="2:14" ht="17.25" thickTop="1" thickBot="1" x14ac:dyDescent="0.35">
      <c r="B137" s="1799" t="s">
        <v>174</v>
      </c>
      <c r="C137" s="864" t="s">
        <v>110</v>
      </c>
      <c r="D137" s="235">
        <v>100</v>
      </c>
      <c r="E137" s="1193">
        <v>18</v>
      </c>
      <c r="F137" s="1053"/>
      <c r="G137" s="1008"/>
      <c r="H137" s="1008"/>
      <c r="I137" s="1008"/>
      <c r="J137" s="1008"/>
      <c r="K137" s="948"/>
      <c r="L137" s="948"/>
      <c r="M137" s="948"/>
      <c r="N137" s="1106"/>
    </row>
    <row r="138" spans="2:14" ht="16.5" thickBot="1" x14ac:dyDescent="0.35">
      <c r="B138" s="1784"/>
      <c r="C138" s="311" t="s">
        <v>112</v>
      </c>
      <c r="D138" s="222" t="s">
        <v>86</v>
      </c>
      <c r="E138" s="1183">
        <v>18</v>
      </c>
      <c r="F138" s="1044"/>
      <c r="G138" s="999"/>
      <c r="H138" s="999"/>
      <c r="I138" s="999"/>
      <c r="J138" s="999"/>
      <c r="K138" s="947"/>
      <c r="L138" s="947"/>
      <c r="M138" s="947"/>
      <c r="N138" s="1107"/>
    </row>
    <row r="139" spans="2:14" x14ac:dyDescent="0.3">
      <c r="B139" s="1784"/>
      <c r="C139" s="323"/>
      <c r="D139" s="218" t="s">
        <v>288</v>
      </c>
      <c r="E139" s="1182">
        <v>18</v>
      </c>
      <c r="F139" s="1043"/>
      <c r="G139" s="998"/>
      <c r="H139" s="998"/>
      <c r="I139" s="998"/>
      <c r="J139" s="998"/>
      <c r="K139" s="943"/>
      <c r="L139" s="943"/>
      <c r="M139" s="943"/>
      <c r="N139" s="1104"/>
    </row>
    <row r="140" spans="2:14" ht="16.5" thickBot="1" x14ac:dyDescent="0.35">
      <c r="B140" s="1784"/>
      <c r="C140" s="323" t="s">
        <v>113</v>
      </c>
      <c r="D140" s="990" t="s">
        <v>47</v>
      </c>
      <c r="E140" s="1195">
        <v>9</v>
      </c>
      <c r="F140" s="1054"/>
      <c r="G140" s="1009"/>
      <c r="H140" s="1009"/>
      <c r="I140" s="1009"/>
      <c r="J140" s="1009"/>
      <c r="K140" s="991"/>
      <c r="L140" s="991"/>
      <c r="M140" s="991"/>
      <c r="N140" s="1121"/>
    </row>
    <row r="141" spans="2:14" x14ac:dyDescent="0.3">
      <c r="B141" s="1784"/>
      <c r="C141" s="1790" t="s">
        <v>114</v>
      </c>
      <c r="D141" s="976" t="s">
        <v>115</v>
      </c>
      <c r="E141" s="1188">
        <v>20</v>
      </c>
      <c r="F141" s="1049"/>
      <c r="G141" s="1004"/>
      <c r="H141" s="1004"/>
      <c r="I141" s="1004"/>
      <c r="J141" s="1004"/>
      <c r="K141" s="956"/>
      <c r="L141" s="956"/>
      <c r="M141" s="956"/>
      <c r="N141" s="1112"/>
    </row>
    <row r="142" spans="2:14" ht="16.5" thickBot="1" x14ac:dyDescent="0.35">
      <c r="B142" s="1784"/>
      <c r="C142" s="1847"/>
      <c r="D142" s="235" t="s">
        <v>47</v>
      </c>
      <c r="E142" s="1193">
        <v>10</v>
      </c>
      <c r="F142" s="1053"/>
      <c r="G142" s="1008"/>
      <c r="H142" s="1008"/>
      <c r="I142" s="1008"/>
      <c r="J142" s="1008"/>
      <c r="K142" s="948"/>
      <c r="L142" s="948"/>
      <c r="M142" s="948"/>
      <c r="N142" s="1106"/>
    </row>
    <row r="143" spans="2:14" x14ac:dyDescent="0.3">
      <c r="B143" s="1784"/>
      <c r="C143" s="542"/>
      <c r="D143" s="1214"/>
      <c r="E143" s="1182">
        <v>20</v>
      </c>
      <c r="F143" s="1043"/>
      <c r="G143" s="998"/>
      <c r="H143" s="998"/>
      <c r="I143" s="998"/>
      <c r="J143" s="998"/>
      <c r="K143" s="943"/>
      <c r="L143" s="943"/>
      <c r="M143" s="943"/>
      <c r="N143" s="1104"/>
    </row>
    <row r="144" spans="2:14" x14ac:dyDescent="0.3">
      <c r="B144" s="1784"/>
      <c r="C144" s="301" t="s">
        <v>117</v>
      </c>
      <c r="D144" s="1215" t="s">
        <v>118</v>
      </c>
      <c r="E144" s="1191"/>
      <c r="F144" s="1051"/>
      <c r="G144" s="1006"/>
      <c r="H144" s="1006"/>
      <c r="I144" s="1006"/>
      <c r="J144" s="1006"/>
      <c r="K144" s="979"/>
      <c r="L144" s="979"/>
      <c r="M144" s="979"/>
      <c r="N144" s="1105"/>
    </row>
    <row r="145" spans="2:14" ht="16.5" thickBot="1" x14ac:dyDescent="0.35">
      <c r="B145" s="1785"/>
      <c r="C145" s="325"/>
      <c r="D145" s="229">
        <v>40</v>
      </c>
      <c r="E145" s="1185">
        <v>9</v>
      </c>
      <c r="F145" s="1046"/>
      <c r="G145" s="1001"/>
      <c r="H145" s="1001"/>
      <c r="I145" s="1001"/>
      <c r="J145" s="1001"/>
      <c r="K145" s="941"/>
      <c r="L145" s="941"/>
      <c r="M145" s="941"/>
      <c r="N145" s="1103"/>
    </row>
    <row r="146" spans="2:14" ht="16.5" thickTop="1" x14ac:dyDescent="0.3">
      <c r="B146" s="1849" t="s">
        <v>128</v>
      </c>
      <c r="C146" s="1796" t="s">
        <v>250</v>
      </c>
      <c r="D146" s="342" t="s">
        <v>251</v>
      </c>
      <c r="E146" s="1182">
        <v>13</v>
      </c>
      <c r="F146" s="1043"/>
      <c r="G146" s="998"/>
      <c r="H146" s="998"/>
      <c r="I146" s="998"/>
      <c r="J146" s="998"/>
      <c r="K146" s="943"/>
      <c r="L146" s="943"/>
      <c r="M146" s="943"/>
      <c r="N146" s="1104"/>
    </row>
    <row r="147" spans="2:14" x14ac:dyDescent="0.3">
      <c r="B147" s="1850"/>
      <c r="C147" s="1848"/>
      <c r="D147" s="992" t="s">
        <v>252</v>
      </c>
      <c r="E147" s="1191">
        <v>13</v>
      </c>
      <c r="F147" s="1051"/>
      <c r="G147" s="1006"/>
      <c r="H147" s="1006"/>
      <c r="I147" s="1006"/>
      <c r="J147" s="1006"/>
      <c r="K147" s="979"/>
      <c r="L147" s="979"/>
      <c r="M147" s="979"/>
      <c r="N147" s="1105"/>
    </row>
    <row r="148" spans="2:14" ht="16.5" thickBot="1" x14ac:dyDescent="0.35">
      <c r="B148" s="1850"/>
      <c r="C148" s="1847"/>
      <c r="D148" s="1216" t="s">
        <v>253</v>
      </c>
      <c r="E148" s="1193">
        <v>8</v>
      </c>
      <c r="F148" s="1053"/>
      <c r="G148" s="1008"/>
      <c r="H148" s="1008"/>
      <c r="I148" s="1008"/>
      <c r="J148" s="1008"/>
      <c r="K148" s="1028"/>
      <c r="L148" s="948"/>
      <c r="M148" s="948"/>
      <c r="N148" s="1106"/>
    </row>
    <row r="149" spans="2:14" x14ac:dyDescent="0.3">
      <c r="B149" s="1850"/>
      <c r="C149" s="1790" t="s">
        <v>129</v>
      </c>
      <c r="D149" s="993" t="s">
        <v>233</v>
      </c>
      <c r="E149" s="1192">
        <v>10</v>
      </c>
      <c r="F149" s="1052"/>
      <c r="G149" s="1007"/>
      <c r="H149" s="1007"/>
      <c r="I149" s="1007"/>
      <c r="J149" s="1007"/>
      <c r="K149" s="954"/>
      <c r="L149" s="954"/>
      <c r="M149" s="954"/>
      <c r="N149" s="1115"/>
    </row>
    <row r="150" spans="2:14" ht="16.5" thickBot="1" x14ac:dyDescent="0.35">
      <c r="B150" s="1851"/>
      <c r="C150" s="1852"/>
      <c r="D150" s="1217">
        <v>21</v>
      </c>
      <c r="E150" s="1204">
        <v>8</v>
      </c>
      <c r="F150" s="1063"/>
      <c r="G150" s="1020"/>
      <c r="H150" s="1020"/>
      <c r="I150" s="1020"/>
      <c r="J150" s="1020"/>
      <c r="K150" s="982"/>
      <c r="L150" s="982"/>
      <c r="M150" s="982"/>
      <c r="N150" s="1109"/>
    </row>
    <row r="151" spans="2:14" ht="17.25" thickTop="1" thickBot="1" x14ac:dyDescent="0.35">
      <c r="B151" s="1806" t="s">
        <v>26</v>
      </c>
      <c r="C151" s="1218" t="s">
        <v>125</v>
      </c>
      <c r="D151" s="1143" t="s">
        <v>45</v>
      </c>
      <c r="E151" s="1219">
        <v>12</v>
      </c>
      <c r="F151" s="1071"/>
      <c r="G151" s="1029"/>
      <c r="H151" s="1029"/>
      <c r="I151" s="1029"/>
      <c r="J151" s="1029"/>
      <c r="K151" s="950"/>
      <c r="L151" s="950"/>
      <c r="M151" s="950"/>
      <c r="N151" s="1108"/>
    </row>
    <row r="152" spans="2:14" ht="16.5" thickBot="1" x14ac:dyDescent="0.35">
      <c r="B152" s="1854"/>
      <c r="C152" s="1220" t="s">
        <v>246</v>
      </c>
      <c r="D152" s="935" t="s">
        <v>45</v>
      </c>
      <c r="E152" s="1221">
        <v>10</v>
      </c>
      <c r="F152" s="1072"/>
      <c r="G152" s="1030"/>
      <c r="H152" s="1030"/>
      <c r="I152" s="1030"/>
      <c r="J152" s="1030"/>
      <c r="K152" s="947"/>
      <c r="L152" s="947"/>
      <c r="M152" s="947"/>
      <c r="N152" s="1107"/>
    </row>
    <row r="153" spans="2:14" ht="16.5" thickBot="1" x14ac:dyDescent="0.35">
      <c r="B153" s="1854"/>
      <c r="C153" s="544" t="s">
        <v>176</v>
      </c>
      <c r="D153" s="222" t="s">
        <v>45</v>
      </c>
      <c r="E153" s="1183">
        <v>10</v>
      </c>
      <c r="F153" s="1044"/>
      <c r="G153" s="999"/>
      <c r="H153" s="999"/>
      <c r="I153" s="999"/>
      <c r="J153" s="999"/>
      <c r="K153" s="947"/>
      <c r="L153" s="947"/>
      <c r="M153" s="947"/>
      <c r="N153" s="1107"/>
    </row>
    <row r="154" spans="2:14" x14ac:dyDescent="0.3">
      <c r="B154" s="1854"/>
      <c r="C154" s="1790" t="s">
        <v>121</v>
      </c>
      <c r="D154" s="238" t="s">
        <v>157</v>
      </c>
      <c r="E154" s="1209">
        <v>16</v>
      </c>
      <c r="F154" s="1068"/>
      <c r="G154" s="1025"/>
      <c r="H154" s="1025"/>
      <c r="I154" s="1025"/>
      <c r="J154" s="1025"/>
      <c r="K154" s="952"/>
      <c r="L154" s="952"/>
      <c r="M154" s="952"/>
      <c r="N154" s="1113"/>
    </row>
    <row r="155" spans="2:14" ht="16.5" thickBot="1" x14ac:dyDescent="0.35">
      <c r="B155" s="1854"/>
      <c r="C155" s="1847"/>
      <c r="D155" s="218" t="s">
        <v>45</v>
      </c>
      <c r="E155" s="1182">
        <v>4</v>
      </c>
      <c r="F155" s="1043"/>
      <c r="G155" s="998"/>
      <c r="H155" s="998"/>
      <c r="I155" s="998"/>
      <c r="J155" s="998"/>
      <c r="K155" s="943"/>
      <c r="L155" s="943"/>
      <c r="M155" s="943"/>
      <c r="N155" s="1104"/>
    </row>
    <row r="156" spans="2:14" x14ac:dyDescent="0.3">
      <c r="B156" s="1854"/>
      <c r="C156" s="1790" t="s">
        <v>267</v>
      </c>
      <c r="D156" s="305" t="s">
        <v>157</v>
      </c>
      <c r="E156" s="1208">
        <v>18</v>
      </c>
      <c r="F156" s="1067"/>
      <c r="G156" s="1024"/>
      <c r="H156" s="1024"/>
      <c r="I156" s="1024"/>
      <c r="J156" s="1024"/>
      <c r="K156" s="953"/>
      <c r="L156" s="953"/>
      <c r="M156" s="953"/>
      <c r="N156" s="1118"/>
    </row>
    <row r="157" spans="2:14" ht="16.5" thickBot="1" x14ac:dyDescent="0.35">
      <c r="B157" s="1854"/>
      <c r="C157" s="1847"/>
      <c r="D157" s="247" t="s">
        <v>45</v>
      </c>
      <c r="E157" s="1207">
        <v>9</v>
      </c>
      <c r="F157" s="1066"/>
      <c r="G157" s="1023"/>
      <c r="H157" s="1023"/>
      <c r="I157" s="1023"/>
      <c r="J157" s="1023"/>
      <c r="K157" s="945"/>
      <c r="L157" s="945"/>
      <c r="M157" s="945"/>
      <c r="N157" s="1117"/>
    </row>
    <row r="158" spans="2:14" ht="16.5" thickBot="1" x14ac:dyDescent="0.35">
      <c r="B158" s="1854"/>
      <c r="C158" s="364" t="s">
        <v>175</v>
      </c>
      <c r="D158" s="247" t="s">
        <v>45</v>
      </c>
      <c r="E158" s="1207">
        <v>10</v>
      </c>
      <c r="F158" s="1066"/>
      <c r="G158" s="1023"/>
      <c r="H158" s="1023"/>
      <c r="I158" s="1023"/>
      <c r="J158" s="1023"/>
      <c r="K158" s="945"/>
      <c r="L158" s="945"/>
      <c r="M158" s="945"/>
      <c r="N158" s="1117"/>
    </row>
    <row r="159" spans="2:14" ht="16.5" thickBot="1" x14ac:dyDescent="0.35">
      <c r="B159" s="1854"/>
      <c r="C159" s="1222" t="s">
        <v>59</v>
      </c>
      <c r="D159" s="265" t="s">
        <v>45</v>
      </c>
      <c r="E159" s="1192">
        <v>8</v>
      </c>
      <c r="F159" s="1052"/>
      <c r="G159" s="1007"/>
      <c r="H159" s="1007"/>
      <c r="I159" s="1007"/>
      <c r="J159" s="1007"/>
      <c r="K159" s="947"/>
      <c r="L159" s="947"/>
      <c r="M159" s="947"/>
      <c r="N159" s="1107"/>
    </row>
    <row r="160" spans="2:14" x14ac:dyDescent="0.3">
      <c r="B160" s="1854"/>
      <c r="C160" s="920"/>
      <c r="D160" s="305" t="s">
        <v>86</v>
      </c>
      <c r="E160" s="1208">
        <v>18</v>
      </c>
      <c r="F160" s="1068"/>
      <c r="G160" s="1025"/>
      <c r="H160" s="1025"/>
      <c r="I160" s="1025"/>
      <c r="J160" s="1025"/>
      <c r="K160" s="952"/>
      <c r="L160" s="952"/>
      <c r="M160" s="952"/>
      <c r="N160" s="1113"/>
    </row>
    <row r="161" spans="2:14" x14ac:dyDescent="0.3">
      <c r="B161" s="1854"/>
      <c r="C161" s="298" t="s">
        <v>123</v>
      </c>
      <c r="D161" s="252" t="s">
        <v>157</v>
      </c>
      <c r="E161" s="1190">
        <v>15</v>
      </c>
      <c r="F161" s="1050"/>
      <c r="G161" s="1005"/>
      <c r="H161" s="1005"/>
      <c r="I161" s="1005"/>
      <c r="J161" s="1005"/>
      <c r="K161" s="946"/>
      <c r="L161" s="946"/>
      <c r="M161" s="946"/>
      <c r="N161" s="1114"/>
    </row>
    <row r="162" spans="2:14" x14ac:dyDescent="0.3">
      <c r="B162" s="1854"/>
      <c r="C162" s="368"/>
      <c r="D162" s="252" t="s">
        <v>157</v>
      </c>
      <c r="E162" s="1190">
        <v>12</v>
      </c>
      <c r="F162" s="1050"/>
      <c r="G162" s="1005"/>
      <c r="H162" s="1005"/>
      <c r="I162" s="1005"/>
      <c r="J162" s="1005"/>
      <c r="K162" s="946"/>
      <c r="L162" s="946"/>
      <c r="M162" s="946"/>
      <c r="N162" s="1114"/>
    </row>
    <row r="163" spans="2:14" ht="16.5" thickBot="1" x14ac:dyDescent="0.35">
      <c r="B163" s="1854"/>
      <c r="C163" s="298" t="s">
        <v>123</v>
      </c>
      <c r="D163" s="218" t="s">
        <v>184</v>
      </c>
      <c r="E163" s="1182">
        <v>6</v>
      </c>
      <c r="F163" s="1043"/>
      <c r="G163" s="998"/>
      <c r="H163" s="998"/>
      <c r="I163" s="998"/>
      <c r="J163" s="998"/>
      <c r="K163" s="944"/>
      <c r="L163" s="944"/>
      <c r="M163" s="944"/>
      <c r="N163" s="1120"/>
    </row>
    <row r="164" spans="2:14" ht="16.5" thickBot="1" x14ac:dyDescent="0.35">
      <c r="B164" s="1854"/>
      <c r="C164" s="544" t="s">
        <v>126</v>
      </c>
      <c r="D164" s="222" t="s">
        <v>157</v>
      </c>
      <c r="E164" s="1183">
        <v>10</v>
      </c>
      <c r="F164" s="1044"/>
      <c r="G164" s="999"/>
      <c r="H164" s="999"/>
      <c r="I164" s="999"/>
      <c r="J164" s="999"/>
      <c r="K164" s="947"/>
      <c r="L164" s="947"/>
      <c r="M164" s="947"/>
      <c r="N164" s="1107"/>
    </row>
    <row r="165" spans="2:14" x14ac:dyDescent="0.3">
      <c r="B165" s="1854"/>
      <c r="C165" s="301"/>
      <c r="D165" s="342" t="s">
        <v>51</v>
      </c>
      <c r="E165" s="1182">
        <v>18</v>
      </c>
      <c r="F165" s="1043"/>
      <c r="G165" s="998"/>
      <c r="H165" s="998"/>
      <c r="I165" s="998"/>
      <c r="J165" s="998"/>
      <c r="K165" s="952"/>
      <c r="L165" s="952"/>
      <c r="M165" s="952"/>
      <c r="N165" s="1113"/>
    </row>
    <row r="166" spans="2:14" x14ac:dyDescent="0.3">
      <c r="B166" s="1854"/>
      <c r="C166" s="301" t="s">
        <v>124</v>
      </c>
      <c r="D166" s="252" t="s">
        <v>157</v>
      </c>
      <c r="E166" s="1190">
        <v>13</v>
      </c>
      <c r="F166" s="1070"/>
      <c r="G166" s="1027"/>
      <c r="H166" s="1027"/>
      <c r="I166" s="1027"/>
      <c r="J166" s="1027"/>
      <c r="K166" s="944"/>
      <c r="L166" s="944"/>
      <c r="M166" s="944"/>
      <c r="N166" s="1120"/>
    </row>
    <row r="167" spans="2:14" ht="16.5" thickBot="1" x14ac:dyDescent="0.35">
      <c r="B167" s="1855"/>
      <c r="C167" s="301"/>
      <c r="D167" s="218" t="s">
        <v>184</v>
      </c>
      <c r="E167" s="1182">
        <v>8</v>
      </c>
      <c r="F167" s="1043"/>
      <c r="G167" s="998"/>
      <c r="H167" s="998"/>
      <c r="I167" s="998"/>
      <c r="J167" s="998"/>
      <c r="K167" s="944"/>
      <c r="L167" s="944"/>
      <c r="M167" s="944"/>
      <c r="N167" s="1120"/>
    </row>
    <row r="168" spans="2:14" ht="17.25" thickTop="1" thickBot="1" x14ac:dyDescent="0.35">
      <c r="B168" s="925" t="s">
        <v>281</v>
      </c>
      <c r="C168" s="274"/>
      <c r="D168" s="243"/>
      <c r="E168" s="1189"/>
      <c r="F168" s="1055"/>
      <c r="G168" s="1011"/>
      <c r="H168" s="1011"/>
      <c r="I168" s="1011"/>
      <c r="J168" s="1011"/>
      <c r="K168" s="942"/>
      <c r="L168" s="942"/>
      <c r="M168" s="942"/>
      <c r="N168" s="1101"/>
    </row>
    <row r="169" spans="2:14" ht="17.25" thickTop="1" thickBot="1" x14ac:dyDescent="0.35">
      <c r="B169" s="1176"/>
      <c r="C169" s="1223" t="s">
        <v>133</v>
      </c>
      <c r="D169" s="1143" t="s">
        <v>51</v>
      </c>
      <c r="E169" s="1219">
        <v>2</v>
      </c>
      <c r="F169" s="1071"/>
      <c r="G169" s="1029"/>
      <c r="H169" s="1029"/>
      <c r="I169" s="1029"/>
      <c r="J169" s="1029"/>
      <c r="K169" s="950"/>
      <c r="L169" s="950"/>
      <c r="M169" s="950"/>
      <c r="N169" s="1108"/>
    </row>
    <row r="170" spans="2:14" x14ac:dyDescent="0.3">
      <c r="B170" s="1224" t="s">
        <v>132</v>
      </c>
      <c r="C170" s="1225" t="s">
        <v>134</v>
      </c>
      <c r="D170" s="914" t="s">
        <v>95</v>
      </c>
      <c r="E170" s="1226">
        <v>13</v>
      </c>
      <c r="F170" s="1073"/>
      <c r="G170" s="1031"/>
      <c r="H170" s="1031"/>
      <c r="I170" s="1031"/>
      <c r="J170" s="1031"/>
      <c r="K170" s="959"/>
      <c r="L170" s="959"/>
      <c r="M170" s="959"/>
      <c r="N170" s="1116"/>
    </row>
    <row r="171" spans="2:14" ht="16.5" thickBot="1" x14ac:dyDescent="0.35">
      <c r="B171" s="1227"/>
      <c r="C171" s="1228" t="s">
        <v>134</v>
      </c>
      <c r="D171" s="938" t="s">
        <v>51</v>
      </c>
      <c r="E171" s="1229">
        <v>13</v>
      </c>
      <c r="F171" s="1074"/>
      <c r="G171" s="1032"/>
      <c r="H171" s="1032"/>
      <c r="I171" s="1032"/>
      <c r="J171" s="1032"/>
      <c r="K171" s="941"/>
      <c r="L171" s="941"/>
      <c r="M171" s="941"/>
      <c r="N171" s="1103"/>
    </row>
    <row r="172" spans="2:14" ht="17.25" thickTop="1" thickBot="1" x14ac:dyDescent="0.35">
      <c r="B172" s="1849" t="s">
        <v>135</v>
      </c>
      <c r="C172" s="362" t="s">
        <v>136</v>
      </c>
      <c r="D172" s="256" t="s">
        <v>51</v>
      </c>
      <c r="E172" s="1186" t="s">
        <v>259</v>
      </c>
      <c r="F172" s="1047"/>
      <c r="G172" s="1002"/>
      <c r="H172" s="1002"/>
      <c r="I172" s="1002"/>
      <c r="J172" s="1002"/>
      <c r="K172" s="955"/>
      <c r="L172" s="955"/>
      <c r="M172" s="955"/>
      <c r="N172" s="1110"/>
    </row>
    <row r="173" spans="2:14" ht="16.5" thickBot="1" x14ac:dyDescent="0.35">
      <c r="B173" s="1861"/>
      <c r="C173" s="1230" t="s">
        <v>221</v>
      </c>
      <c r="D173" s="935" t="s">
        <v>51</v>
      </c>
      <c r="E173" s="1221" t="s">
        <v>260</v>
      </c>
      <c r="F173" s="1072"/>
      <c r="G173" s="1030"/>
      <c r="H173" s="1030"/>
      <c r="I173" s="1030"/>
      <c r="J173" s="1030"/>
      <c r="K173" s="947"/>
      <c r="L173" s="947"/>
      <c r="M173" s="947"/>
      <c r="N173" s="1107"/>
    </row>
    <row r="174" spans="2:14" ht="16.5" thickBot="1" x14ac:dyDescent="0.35">
      <c r="B174" s="1861"/>
      <c r="C174" s="1230" t="s">
        <v>219</v>
      </c>
      <c r="D174" s="935" t="s">
        <v>51</v>
      </c>
      <c r="E174" s="1221" t="s">
        <v>276</v>
      </c>
      <c r="F174" s="1072"/>
      <c r="G174" s="1030"/>
      <c r="H174" s="1030"/>
      <c r="I174" s="1030"/>
      <c r="J174" s="1030"/>
      <c r="K174" s="947"/>
      <c r="L174" s="947"/>
      <c r="M174" s="947"/>
      <c r="N174" s="1107"/>
    </row>
    <row r="175" spans="2:14" ht="16.5" thickBot="1" x14ac:dyDescent="0.35">
      <c r="B175" s="1861"/>
      <c r="C175" s="1230" t="s">
        <v>262</v>
      </c>
      <c r="D175" s="935" t="s">
        <v>51</v>
      </c>
      <c r="E175" s="1221"/>
      <c r="F175" s="1072"/>
      <c r="G175" s="1030"/>
      <c r="H175" s="1030"/>
      <c r="I175" s="1030"/>
      <c r="J175" s="1030"/>
      <c r="K175" s="947"/>
      <c r="L175" s="947"/>
      <c r="M175" s="947"/>
      <c r="N175" s="1107"/>
    </row>
    <row r="176" spans="2:14" ht="16.5" thickBot="1" x14ac:dyDescent="0.35">
      <c r="B176" s="1861"/>
      <c r="C176" s="1230" t="s">
        <v>142</v>
      </c>
      <c r="D176" s="935" t="s">
        <v>51</v>
      </c>
      <c r="E176" s="1183" t="s">
        <v>278</v>
      </c>
      <c r="F176" s="1044"/>
      <c r="G176" s="999"/>
      <c r="H176" s="999"/>
      <c r="I176" s="999"/>
      <c r="J176" s="999"/>
      <c r="K176" s="947"/>
      <c r="L176" s="947"/>
      <c r="M176" s="947"/>
      <c r="N176" s="1107"/>
    </row>
    <row r="177" spans="2:14" ht="16.5" thickBot="1" x14ac:dyDescent="0.35">
      <c r="B177" s="1861"/>
      <c r="C177" s="311" t="s">
        <v>256</v>
      </c>
      <c r="D177" s="222" t="s">
        <v>51</v>
      </c>
      <c r="E177" s="1183" t="s">
        <v>261</v>
      </c>
      <c r="F177" s="1044"/>
      <c r="G177" s="999"/>
      <c r="H177" s="999"/>
      <c r="I177" s="999"/>
      <c r="J177" s="999"/>
      <c r="K177" s="947"/>
      <c r="L177" s="947"/>
      <c r="M177" s="947"/>
      <c r="N177" s="1107"/>
    </row>
    <row r="178" spans="2:14" ht="16.5" thickBot="1" x14ac:dyDescent="0.35">
      <c r="B178" s="1861"/>
      <c r="C178" s="311" t="s">
        <v>279</v>
      </c>
      <c r="D178" s="222" t="s">
        <v>51</v>
      </c>
      <c r="E178" s="1183">
        <v>15</v>
      </c>
      <c r="F178" s="1044"/>
      <c r="G178" s="999"/>
      <c r="H178" s="999"/>
      <c r="I178" s="999"/>
      <c r="J178" s="999"/>
      <c r="K178" s="947"/>
      <c r="L178" s="947"/>
      <c r="M178" s="947"/>
      <c r="N178" s="1107"/>
    </row>
    <row r="179" spans="2:14" ht="16.5" thickBot="1" x14ac:dyDescent="0.35">
      <c r="B179" s="1861"/>
      <c r="C179" s="1230" t="s">
        <v>277</v>
      </c>
      <c r="D179" s="935" t="s">
        <v>51</v>
      </c>
      <c r="E179" s="1221">
        <v>7</v>
      </c>
      <c r="F179" s="1072"/>
      <c r="G179" s="1030"/>
      <c r="H179" s="1030"/>
      <c r="I179" s="1030"/>
      <c r="J179" s="1030"/>
      <c r="K179" s="947"/>
      <c r="L179" s="947"/>
      <c r="M179" s="947"/>
      <c r="N179" s="1107"/>
    </row>
    <row r="180" spans="2:14" ht="16.5" thickBot="1" x14ac:dyDescent="0.35">
      <c r="B180" s="1861"/>
      <c r="C180" s="311" t="s">
        <v>258</v>
      </c>
      <c r="D180" s="222" t="s">
        <v>51</v>
      </c>
      <c r="E180" s="1183">
        <v>9</v>
      </c>
      <c r="F180" s="1044"/>
      <c r="G180" s="999"/>
      <c r="H180" s="999"/>
      <c r="I180" s="999"/>
      <c r="J180" s="999"/>
      <c r="K180" s="947"/>
      <c r="L180" s="947"/>
      <c r="M180" s="947"/>
      <c r="N180" s="1107"/>
    </row>
    <row r="181" spans="2:14" ht="16.5" thickBot="1" x14ac:dyDescent="0.35">
      <c r="B181" s="1861"/>
      <c r="C181" s="864" t="s">
        <v>263</v>
      </c>
      <c r="D181" s="235" t="s">
        <v>51</v>
      </c>
      <c r="E181" s="1193"/>
      <c r="F181" s="1053"/>
      <c r="G181" s="1008"/>
      <c r="H181" s="1008"/>
      <c r="I181" s="1008"/>
      <c r="J181" s="1008"/>
      <c r="K181" s="948"/>
      <c r="L181" s="948"/>
      <c r="M181" s="948"/>
      <c r="N181" s="1106"/>
    </row>
    <row r="182" spans="2:14" ht="16.5" thickBot="1" x14ac:dyDescent="0.35">
      <c r="B182" s="1862"/>
      <c r="C182" s="325" t="s">
        <v>138</v>
      </c>
      <c r="D182" s="229" t="s">
        <v>51</v>
      </c>
      <c r="E182" s="1185" t="s">
        <v>255</v>
      </c>
      <c r="F182" s="1046"/>
      <c r="G182" s="1001"/>
      <c r="H182" s="1001"/>
      <c r="I182" s="1001"/>
      <c r="J182" s="1001"/>
      <c r="K182" s="941"/>
      <c r="L182" s="941"/>
      <c r="M182" s="941"/>
      <c r="N182" s="1103"/>
    </row>
    <row r="183" spans="2:14" ht="16.5" thickTop="1" x14ac:dyDescent="0.3">
      <c r="B183" s="1856" t="s">
        <v>27</v>
      </c>
      <c r="C183" s="1177" t="s">
        <v>311</v>
      </c>
      <c r="D183" s="232" t="s">
        <v>198</v>
      </c>
      <c r="E183" s="1231">
        <v>25</v>
      </c>
      <c r="F183" s="1075"/>
      <c r="G183" s="1033"/>
      <c r="H183" s="1033"/>
      <c r="I183" s="1033"/>
      <c r="J183" s="1033"/>
      <c r="K183" s="951"/>
      <c r="L183" s="951"/>
      <c r="M183" s="951"/>
      <c r="N183" s="1122"/>
    </row>
    <row r="184" spans="2:14" ht="18.75" x14ac:dyDescent="0.3">
      <c r="B184" s="1850"/>
      <c r="C184" s="1232" t="s">
        <v>312</v>
      </c>
      <c r="D184" s="270" t="s">
        <v>199</v>
      </c>
      <c r="E184" s="1212">
        <v>20</v>
      </c>
      <c r="F184" s="1070"/>
      <c r="G184" s="1027"/>
      <c r="H184" s="1027"/>
      <c r="I184" s="1027"/>
      <c r="J184" s="1027"/>
      <c r="K184" s="944"/>
      <c r="L184" s="944"/>
      <c r="M184" s="944"/>
      <c r="N184" s="1120"/>
    </row>
    <row r="185" spans="2:14" ht="19.5" thickBot="1" x14ac:dyDescent="0.35">
      <c r="B185" s="1850"/>
      <c r="C185" s="1233" t="s">
        <v>313</v>
      </c>
      <c r="D185" s="270" t="s">
        <v>207</v>
      </c>
      <c r="E185" s="1212">
        <v>15</v>
      </c>
      <c r="F185" s="1070"/>
      <c r="G185" s="1027"/>
      <c r="H185" s="1027"/>
      <c r="I185" s="1027"/>
      <c r="J185" s="1027"/>
      <c r="K185" s="944"/>
      <c r="L185" s="944"/>
      <c r="M185" s="944"/>
      <c r="N185" s="1120"/>
    </row>
    <row r="186" spans="2:14" ht="16.5" thickBot="1" x14ac:dyDescent="0.35">
      <c r="B186" s="1851"/>
      <c r="C186" s="349" t="s">
        <v>120</v>
      </c>
      <c r="D186" s="302" t="s">
        <v>289</v>
      </c>
      <c r="E186" s="1234">
        <v>12</v>
      </c>
      <c r="F186" s="1076"/>
      <c r="G186" s="1034"/>
      <c r="H186" s="1034"/>
      <c r="I186" s="1034"/>
      <c r="J186" s="1034"/>
      <c r="K186" s="960"/>
      <c r="L186" s="960"/>
      <c r="M186" s="960"/>
      <c r="N186" s="1123"/>
    </row>
    <row r="187" spans="2:14" ht="17.25" thickTop="1" thickBot="1" x14ac:dyDescent="0.35">
      <c r="B187" s="276" t="s">
        <v>139</v>
      </c>
      <c r="C187" s="325" t="s">
        <v>140</v>
      </c>
      <c r="D187" s="229" t="s">
        <v>204</v>
      </c>
      <c r="E187" s="1185">
        <v>13</v>
      </c>
      <c r="F187" s="1046"/>
      <c r="G187" s="1001"/>
      <c r="H187" s="1001"/>
      <c r="I187" s="1001"/>
      <c r="J187" s="1001"/>
      <c r="K187" s="941"/>
      <c r="L187" s="941"/>
      <c r="M187" s="941"/>
      <c r="N187" s="1103"/>
    </row>
    <row r="188" spans="2:14" ht="17.25" thickTop="1" thickBot="1" x14ac:dyDescent="0.35">
      <c r="B188" s="241" t="s">
        <v>141</v>
      </c>
      <c r="C188" s="299" t="s">
        <v>50</v>
      </c>
      <c r="D188" s="243"/>
      <c r="E188" s="1235"/>
      <c r="F188" s="1077"/>
      <c r="G188" s="1035"/>
      <c r="H188" s="1035"/>
      <c r="I188" s="1035"/>
      <c r="J188" s="1035"/>
      <c r="K188" s="942"/>
      <c r="L188" s="942"/>
      <c r="M188" s="942"/>
      <c r="N188" s="1101"/>
    </row>
    <row r="189" spans="2:14" ht="17.25" thickTop="1" thickBot="1" x14ac:dyDescent="0.35">
      <c r="B189" s="244" t="s">
        <v>28</v>
      </c>
      <c r="C189" s="317" t="s">
        <v>142</v>
      </c>
      <c r="D189" s="232" t="s">
        <v>184</v>
      </c>
      <c r="E189" s="1236">
        <v>1.2</v>
      </c>
      <c r="F189" s="1078"/>
      <c r="G189" s="1036"/>
      <c r="H189" s="1036"/>
      <c r="I189" s="1036"/>
      <c r="J189" s="1036"/>
      <c r="K189" s="951"/>
      <c r="L189" s="951"/>
      <c r="M189" s="951"/>
      <c r="N189" s="1122"/>
    </row>
    <row r="190" spans="2:14" ht="16.5" hidden="1" thickBot="1" x14ac:dyDescent="0.35">
      <c r="B190" s="288" t="s">
        <v>28</v>
      </c>
      <c r="C190" s="325" t="s">
        <v>143</v>
      </c>
      <c r="D190" s="229" t="s">
        <v>184</v>
      </c>
      <c r="E190" s="1197">
        <v>1.2</v>
      </c>
      <c r="F190" s="1057"/>
      <c r="G190" s="1013"/>
      <c r="H190" s="1013"/>
      <c r="I190" s="1013"/>
      <c r="J190" s="1013"/>
      <c r="K190" s="941"/>
      <c r="L190" s="941"/>
      <c r="M190" s="941"/>
      <c r="N190" s="1103"/>
    </row>
    <row r="191" spans="2:14" ht="16.5" thickTop="1" x14ac:dyDescent="0.3">
      <c r="B191" s="1856" t="s">
        <v>29</v>
      </c>
      <c r="C191" s="317" t="s">
        <v>52</v>
      </c>
      <c r="D191" s="232" t="s">
        <v>51</v>
      </c>
      <c r="E191" s="1236">
        <v>9</v>
      </c>
      <c r="F191" s="1078"/>
      <c r="G191" s="1036"/>
      <c r="H191" s="1036"/>
      <c r="I191" s="1036"/>
      <c r="J191" s="1036"/>
      <c r="K191" s="951"/>
      <c r="L191" s="951"/>
      <c r="M191" s="951"/>
      <c r="N191" s="1122"/>
    </row>
    <row r="192" spans="2:14" ht="16.5" thickBot="1" x14ac:dyDescent="0.35">
      <c r="B192" s="1851"/>
      <c r="C192" s="325" t="s">
        <v>50</v>
      </c>
      <c r="D192" s="229" t="s">
        <v>51</v>
      </c>
      <c r="E192" s="1197">
        <v>12</v>
      </c>
      <c r="F192" s="1057"/>
      <c r="G192" s="1013"/>
      <c r="H192" s="1013"/>
      <c r="I192" s="1013"/>
      <c r="J192" s="1013"/>
      <c r="K192" s="941"/>
      <c r="L192" s="941"/>
      <c r="M192" s="941"/>
      <c r="N192" s="1103"/>
    </row>
    <row r="193" spans="2:14" ht="17.25" thickTop="1" thickBot="1" x14ac:dyDescent="0.35">
      <c r="B193" s="241" t="s">
        <v>148</v>
      </c>
      <c r="C193" s="299" t="s">
        <v>149</v>
      </c>
      <c r="D193" s="243"/>
      <c r="E193" s="1235">
        <v>0.8</v>
      </c>
      <c r="F193" s="1077"/>
      <c r="G193" s="1035"/>
      <c r="H193" s="1035"/>
      <c r="I193" s="1035"/>
      <c r="J193" s="1035"/>
      <c r="K193" s="1037"/>
      <c r="L193" s="942"/>
      <c r="M193" s="942"/>
      <c r="N193" s="1101"/>
    </row>
    <row r="194" spans="2:14" ht="17.25" hidden="1" thickTop="1" thickBot="1" x14ac:dyDescent="0.35">
      <c r="B194" s="554" t="s">
        <v>93</v>
      </c>
      <c r="C194" s="555" t="s">
        <v>231</v>
      </c>
      <c r="D194" s="275"/>
      <c r="E194" s="1200">
        <v>20</v>
      </c>
      <c r="F194" s="1059"/>
      <c r="G194" s="1015"/>
      <c r="H194" s="1015"/>
      <c r="I194" s="1015"/>
      <c r="J194" s="1015"/>
      <c r="K194" s="950"/>
      <c r="L194" s="950"/>
      <c r="M194" s="950"/>
      <c r="N194" s="1108"/>
    </row>
    <row r="195" spans="2:14" ht="17.25" thickTop="1" thickBot="1" x14ac:dyDescent="0.35">
      <c r="B195" s="1857" t="s">
        <v>93</v>
      </c>
      <c r="C195" s="301" t="s">
        <v>144</v>
      </c>
      <c r="D195" s="915" t="s">
        <v>47</v>
      </c>
      <c r="E195" s="1182">
        <v>10</v>
      </c>
      <c r="F195" s="1043"/>
      <c r="G195" s="998"/>
      <c r="H195" s="998"/>
      <c r="I195" s="998"/>
      <c r="J195" s="998"/>
      <c r="K195" s="943"/>
      <c r="L195" s="943"/>
      <c r="M195" s="943"/>
      <c r="N195" s="1104"/>
    </row>
    <row r="196" spans="2:14" ht="16.5" thickBot="1" x14ac:dyDescent="0.35">
      <c r="B196" s="1858"/>
      <c r="C196" s="311" t="s">
        <v>181</v>
      </c>
      <c r="D196" s="222"/>
      <c r="E196" s="1183">
        <v>18</v>
      </c>
      <c r="F196" s="1044"/>
      <c r="G196" s="999"/>
      <c r="H196" s="999"/>
      <c r="I196" s="999"/>
      <c r="J196" s="999"/>
      <c r="K196" s="947"/>
      <c r="L196" s="947"/>
      <c r="M196" s="947"/>
      <c r="N196" s="1107"/>
    </row>
    <row r="197" spans="2:14" x14ac:dyDescent="0.3">
      <c r="B197" s="1858"/>
      <c r="C197" s="1790" t="s">
        <v>182</v>
      </c>
      <c r="D197" s="265">
        <v>100</v>
      </c>
      <c r="E197" s="1192">
        <v>20</v>
      </c>
      <c r="F197" s="1052"/>
      <c r="G197" s="1007"/>
      <c r="H197" s="1007"/>
      <c r="I197" s="1007"/>
      <c r="J197" s="1007"/>
      <c r="K197" s="954"/>
      <c r="L197" s="954"/>
      <c r="M197" s="954"/>
      <c r="N197" s="1115"/>
    </row>
    <row r="198" spans="2:14" ht="16.5" thickBot="1" x14ac:dyDescent="0.35">
      <c r="B198" s="1858"/>
      <c r="C198" s="1847"/>
      <c r="D198" s="247">
        <v>150</v>
      </c>
      <c r="E198" s="1207">
        <v>20</v>
      </c>
      <c r="F198" s="1066"/>
      <c r="G198" s="1023"/>
      <c r="H198" s="1023"/>
      <c r="I198" s="1023"/>
      <c r="J198" s="1023"/>
      <c r="K198" s="945"/>
      <c r="L198" s="945"/>
      <c r="M198" s="945"/>
      <c r="N198" s="1117"/>
    </row>
    <row r="199" spans="2:14" ht="16.5" thickBot="1" x14ac:dyDescent="0.35">
      <c r="B199" s="1858"/>
      <c r="C199" s="311" t="s">
        <v>275</v>
      </c>
      <c r="D199" s="916"/>
      <c r="E199" s="1183">
        <v>18</v>
      </c>
      <c r="F199" s="1044"/>
      <c r="G199" s="999"/>
      <c r="H199" s="999"/>
      <c r="I199" s="999"/>
      <c r="J199" s="999"/>
      <c r="K199" s="947"/>
      <c r="L199" s="947"/>
      <c r="M199" s="947"/>
      <c r="N199" s="1107"/>
    </row>
    <row r="200" spans="2:14" x14ac:dyDescent="0.3">
      <c r="B200" s="1858"/>
      <c r="C200" s="1790" t="s">
        <v>265</v>
      </c>
      <c r="D200" s="238">
        <v>80</v>
      </c>
      <c r="E200" s="1209">
        <v>18</v>
      </c>
      <c r="F200" s="1068"/>
      <c r="G200" s="1025"/>
      <c r="H200" s="1025"/>
      <c r="I200" s="1025"/>
      <c r="J200" s="1025"/>
      <c r="K200" s="952"/>
      <c r="L200" s="952"/>
      <c r="M200" s="952"/>
      <c r="N200" s="1113"/>
    </row>
    <row r="201" spans="2:14" x14ac:dyDescent="0.3">
      <c r="B201" s="1858"/>
      <c r="C201" s="1848"/>
      <c r="D201" s="238">
        <v>90</v>
      </c>
      <c r="E201" s="1209">
        <v>18</v>
      </c>
      <c r="F201" s="1068"/>
      <c r="G201" s="1025"/>
      <c r="H201" s="1025"/>
      <c r="I201" s="1025"/>
      <c r="J201" s="1025"/>
      <c r="K201" s="952"/>
      <c r="L201" s="952"/>
      <c r="M201" s="952"/>
      <c r="N201" s="1113"/>
    </row>
    <row r="202" spans="2:14" x14ac:dyDescent="0.3">
      <c r="B202" s="1858"/>
      <c r="C202" s="1848"/>
      <c r="D202" s="238">
        <v>100</v>
      </c>
      <c r="E202" s="1209">
        <v>18</v>
      </c>
      <c r="F202" s="1068"/>
      <c r="G202" s="1025"/>
      <c r="H202" s="1025"/>
      <c r="I202" s="1025"/>
      <c r="J202" s="1025"/>
      <c r="K202" s="952"/>
      <c r="L202" s="952"/>
      <c r="M202" s="952"/>
      <c r="N202" s="1113"/>
    </row>
    <row r="203" spans="2:14" x14ac:dyDescent="0.3">
      <c r="B203" s="1858"/>
      <c r="C203" s="1848"/>
      <c r="D203" s="238" t="s">
        <v>249</v>
      </c>
      <c r="E203" s="1209">
        <v>18</v>
      </c>
      <c r="F203" s="1068"/>
      <c r="G203" s="1025"/>
      <c r="H203" s="1025"/>
      <c r="I203" s="1025"/>
      <c r="J203" s="1025"/>
      <c r="K203" s="952"/>
      <c r="L203" s="952"/>
      <c r="M203" s="952"/>
      <c r="N203" s="1113"/>
    </row>
    <row r="204" spans="2:14" x14ac:dyDescent="0.3">
      <c r="B204" s="1858"/>
      <c r="C204" s="1848"/>
      <c r="D204" s="270">
        <v>135</v>
      </c>
      <c r="E204" s="1212">
        <v>18</v>
      </c>
      <c r="F204" s="1070"/>
      <c r="G204" s="1027"/>
      <c r="H204" s="1027"/>
      <c r="I204" s="1027"/>
      <c r="J204" s="1027"/>
      <c r="K204" s="944"/>
      <c r="L204" s="944"/>
      <c r="M204" s="944"/>
      <c r="N204" s="1120"/>
    </row>
    <row r="205" spans="2:14" ht="16.5" thickBot="1" x14ac:dyDescent="0.35">
      <c r="B205" s="1858"/>
      <c r="C205" s="1860"/>
      <c r="D205" s="393" t="s">
        <v>47</v>
      </c>
      <c r="E205" s="1237">
        <v>9</v>
      </c>
      <c r="F205" s="1079"/>
      <c r="G205" s="1038"/>
      <c r="H205" s="1038"/>
      <c r="I205" s="1038"/>
      <c r="J205" s="1038"/>
      <c r="K205" s="961"/>
      <c r="L205" s="961"/>
      <c r="M205" s="961"/>
      <c r="N205" s="1124"/>
    </row>
    <row r="206" spans="2:14" x14ac:dyDescent="0.3">
      <c r="B206" s="1858"/>
      <c r="C206" s="1797" t="s">
        <v>227</v>
      </c>
      <c r="D206" s="357" t="s">
        <v>237</v>
      </c>
      <c r="E206" s="1238">
        <v>10</v>
      </c>
      <c r="F206" s="1080"/>
      <c r="G206" s="1039"/>
      <c r="H206" s="1039"/>
      <c r="I206" s="1039"/>
      <c r="J206" s="1039"/>
      <c r="K206" s="962"/>
      <c r="L206" s="962"/>
      <c r="M206" s="962"/>
      <c r="N206" s="1125"/>
    </row>
    <row r="207" spans="2:14" ht="16.5" thickBot="1" x14ac:dyDescent="0.35">
      <c r="B207" s="1858"/>
      <c r="C207" s="1847"/>
      <c r="D207" s="247" t="s">
        <v>238</v>
      </c>
      <c r="E207" s="1207">
        <v>10</v>
      </c>
      <c r="F207" s="1066"/>
      <c r="G207" s="1023"/>
      <c r="H207" s="1023"/>
      <c r="I207" s="1023"/>
      <c r="J207" s="1023"/>
      <c r="K207" s="945"/>
      <c r="L207" s="945"/>
      <c r="M207" s="945"/>
      <c r="N207" s="1117"/>
    </row>
    <row r="208" spans="2:14" x14ac:dyDescent="0.3">
      <c r="B208" s="1858"/>
      <c r="C208" s="1790" t="s">
        <v>147</v>
      </c>
      <c r="D208" s="305">
        <v>80</v>
      </c>
      <c r="E208" s="1208">
        <v>18</v>
      </c>
      <c r="F208" s="1067"/>
      <c r="G208" s="1024"/>
      <c r="H208" s="1024"/>
      <c r="I208" s="1024"/>
      <c r="J208" s="1024"/>
      <c r="K208" s="953"/>
      <c r="L208" s="953"/>
      <c r="M208" s="953"/>
      <c r="N208" s="1118"/>
    </row>
    <row r="209" spans="2:14" x14ac:dyDescent="0.3">
      <c r="B209" s="1858"/>
      <c r="C209" s="1848"/>
      <c r="D209" s="218">
        <v>100</v>
      </c>
      <c r="E209" s="1182">
        <v>18</v>
      </c>
      <c r="F209" s="1043"/>
      <c r="G209" s="998"/>
      <c r="H209" s="998"/>
      <c r="I209" s="998"/>
      <c r="J209" s="998"/>
      <c r="K209" s="943"/>
      <c r="L209" s="943"/>
      <c r="M209" s="943"/>
      <c r="N209" s="1104"/>
    </row>
    <row r="210" spans="2:14" x14ac:dyDescent="0.3">
      <c r="B210" s="1858"/>
      <c r="C210" s="1848"/>
      <c r="D210" s="252">
        <v>110</v>
      </c>
      <c r="E210" s="1190">
        <v>18</v>
      </c>
      <c r="F210" s="1050"/>
      <c r="G210" s="1005"/>
      <c r="H210" s="1005"/>
      <c r="I210" s="1005"/>
      <c r="J210" s="1005"/>
      <c r="K210" s="946"/>
      <c r="L210" s="946"/>
      <c r="M210" s="946"/>
      <c r="N210" s="1114"/>
    </row>
    <row r="211" spans="2:14" x14ac:dyDescent="0.3">
      <c r="B211" s="1858"/>
      <c r="C211" s="1848"/>
      <c r="D211" s="218">
        <v>135</v>
      </c>
      <c r="E211" s="1182">
        <v>18</v>
      </c>
      <c r="F211" s="1043"/>
      <c r="G211" s="998"/>
      <c r="H211" s="998"/>
      <c r="I211" s="998"/>
      <c r="J211" s="998"/>
      <c r="K211" s="943"/>
      <c r="L211" s="943"/>
      <c r="M211" s="943"/>
      <c r="N211" s="1104"/>
    </row>
    <row r="212" spans="2:14" ht="16.5" thickBot="1" x14ac:dyDescent="0.35">
      <c r="B212" s="1858"/>
      <c r="C212" s="1847"/>
      <c r="D212" s="247" t="s">
        <v>47</v>
      </c>
      <c r="E212" s="1207">
        <v>10</v>
      </c>
      <c r="F212" s="1066"/>
      <c r="G212" s="1023"/>
      <c r="H212" s="1023"/>
      <c r="I212" s="1023"/>
      <c r="J212" s="1023"/>
      <c r="K212" s="945"/>
      <c r="L212" s="945"/>
      <c r="M212" s="945"/>
      <c r="N212" s="1117"/>
    </row>
    <row r="213" spans="2:14" ht="16.5" thickBot="1" x14ac:dyDescent="0.35">
      <c r="B213" s="1859"/>
      <c r="C213" s="361" t="s">
        <v>205</v>
      </c>
      <c r="D213" s="229" t="s">
        <v>47</v>
      </c>
      <c r="E213" s="1185">
        <v>10</v>
      </c>
      <c r="F213" s="1046"/>
      <c r="G213" s="1001"/>
      <c r="H213" s="1001"/>
      <c r="I213" s="1001"/>
      <c r="J213" s="1001"/>
      <c r="K213" s="941"/>
      <c r="L213" s="941"/>
      <c r="M213" s="941"/>
      <c r="N213" s="1103"/>
    </row>
    <row r="214" spans="2:14" ht="16.5" thickTop="1" x14ac:dyDescent="0.3">
      <c r="B214" s="1849" t="s">
        <v>30</v>
      </c>
      <c r="C214" s="994"/>
      <c r="D214" s="232" t="s">
        <v>282</v>
      </c>
      <c r="E214" s="1231"/>
      <c r="F214" s="1075"/>
      <c r="G214" s="1033"/>
      <c r="H214" s="1033"/>
      <c r="I214" s="1033"/>
      <c r="J214" s="1033"/>
      <c r="K214" s="951"/>
      <c r="L214" s="951"/>
      <c r="M214" s="951"/>
      <c r="N214" s="1122"/>
    </row>
    <row r="215" spans="2:14" x14ac:dyDescent="0.3">
      <c r="B215" s="1850"/>
      <c r="C215" s="995" t="s">
        <v>52</v>
      </c>
      <c r="D215" s="218" t="s">
        <v>266</v>
      </c>
      <c r="E215" s="1182"/>
      <c r="F215" s="1043"/>
      <c r="G215" s="998"/>
      <c r="H215" s="998"/>
      <c r="I215" s="998"/>
      <c r="J215" s="998"/>
      <c r="K215" s="943"/>
      <c r="L215" s="943"/>
      <c r="M215" s="943"/>
      <c r="N215" s="1104"/>
    </row>
    <row r="216" spans="2:14" ht="16.5" thickBot="1" x14ac:dyDescent="0.35">
      <c r="B216" s="1850"/>
      <c r="C216" s="864"/>
      <c r="D216" s="247" t="s">
        <v>45</v>
      </c>
      <c r="E216" s="1207">
        <v>7</v>
      </c>
      <c r="F216" s="1066"/>
      <c r="G216" s="1023"/>
      <c r="H216" s="1023"/>
      <c r="I216" s="1023"/>
      <c r="J216" s="1023"/>
      <c r="K216" s="945"/>
      <c r="L216" s="945"/>
      <c r="M216" s="945"/>
      <c r="N216" s="1117"/>
    </row>
    <row r="217" spans="2:14" x14ac:dyDescent="0.3">
      <c r="B217" s="1850"/>
      <c r="C217" s="1790" t="s">
        <v>50</v>
      </c>
      <c r="D217" s="305" t="s">
        <v>45</v>
      </c>
      <c r="E217" s="1208">
        <v>12</v>
      </c>
      <c r="F217" s="1067"/>
      <c r="G217" s="1024"/>
      <c r="H217" s="1024"/>
      <c r="I217" s="1024"/>
      <c r="J217" s="1024"/>
      <c r="K217" s="953"/>
      <c r="L217" s="953"/>
      <c r="M217" s="953"/>
      <c r="N217" s="1118"/>
    </row>
    <row r="218" spans="2:14" ht="16.5" thickBot="1" x14ac:dyDescent="0.35">
      <c r="B218" s="1851"/>
      <c r="C218" s="1852"/>
      <c r="D218" s="229"/>
      <c r="E218" s="1185">
        <v>9</v>
      </c>
      <c r="F218" s="1046"/>
      <c r="G218" s="1001"/>
      <c r="H218" s="1001"/>
      <c r="I218" s="1001"/>
      <c r="J218" s="1001"/>
      <c r="K218" s="941"/>
      <c r="L218" s="941"/>
      <c r="M218" s="941"/>
      <c r="N218" s="1103"/>
    </row>
    <row r="219" spans="2:14" ht="17.25" thickTop="1" thickBot="1" x14ac:dyDescent="0.35">
      <c r="B219" s="241" t="s">
        <v>222</v>
      </c>
      <c r="C219" s="299" t="s">
        <v>52</v>
      </c>
      <c r="D219" s="243" t="s">
        <v>236</v>
      </c>
      <c r="E219" s="1189">
        <v>3</v>
      </c>
      <c r="F219" s="1055"/>
      <c r="G219" s="1011"/>
      <c r="H219" s="1011"/>
      <c r="I219" s="1011"/>
      <c r="J219" s="1011"/>
      <c r="K219" s="942"/>
      <c r="L219" s="942"/>
      <c r="M219" s="942"/>
      <c r="N219" s="1101"/>
    </row>
    <row r="220" spans="2:14" ht="17.25" thickTop="1" thickBot="1" x14ac:dyDescent="0.35">
      <c r="B220" s="241" t="s">
        <v>17</v>
      </c>
      <c r="C220" s="299"/>
      <c r="D220" s="243" t="s">
        <v>234</v>
      </c>
      <c r="E220" s="1189"/>
      <c r="F220" s="1055"/>
      <c r="G220" s="1011"/>
      <c r="H220" s="1011"/>
      <c r="I220" s="1011"/>
      <c r="J220" s="1011"/>
      <c r="K220" s="942"/>
      <c r="L220" s="942"/>
      <c r="M220" s="942"/>
      <c r="N220" s="1101"/>
    </row>
    <row r="221" spans="2:14" ht="17.25" thickTop="1" thickBot="1" x14ac:dyDescent="0.35">
      <c r="B221" s="241" t="s">
        <v>151</v>
      </c>
      <c r="C221" s="299"/>
      <c r="D221" s="243" t="s">
        <v>45</v>
      </c>
      <c r="E221" s="1189">
        <v>3</v>
      </c>
      <c r="F221" s="1055"/>
      <c r="G221" s="1011"/>
      <c r="H221" s="1011"/>
      <c r="I221" s="1011"/>
      <c r="J221" s="1011"/>
      <c r="K221" s="942"/>
      <c r="L221" s="942"/>
      <c r="M221" s="942"/>
      <c r="N221" s="1101"/>
    </row>
    <row r="222" spans="2:14" ht="17.25" thickTop="1" thickBot="1" x14ac:dyDescent="0.35">
      <c r="B222" s="241" t="s">
        <v>152</v>
      </c>
      <c r="C222" s="299" t="s">
        <v>50</v>
      </c>
      <c r="D222" s="243" t="s">
        <v>45</v>
      </c>
      <c r="E222" s="1235"/>
      <c r="F222" s="1077"/>
      <c r="G222" s="1035"/>
      <c r="H222" s="1035"/>
      <c r="I222" s="1035"/>
      <c r="J222" s="1035"/>
      <c r="K222" s="942"/>
      <c r="L222" s="942"/>
      <c r="M222" s="942"/>
      <c r="N222" s="1101"/>
    </row>
    <row r="223" spans="2:14" ht="17.25" thickTop="1" thickBot="1" x14ac:dyDescent="0.35">
      <c r="B223" s="241" t="s">
        <v>183</v>
      </c>
      <c r="C223" s="299"/>
      <c r="D223" s="243" t="s">
        <v>45</v>
      </c>
      <c r="E223" s="1235">
        <v>1.2</v>
      </c>
      <c r="F223" s="1077"/>
      <c r="G223" s="1035"/>
      <c r="H223" s="1035"/>
      <c r="I223" s="1035"/>
      <c r="J223" s="1035"/>
      <c r="K223" s="942"/>
      <c r="L223" s="942"/>
      <c r="M223" s="942"/>
      <c r="N223" s="1101"/>
    </row>
    <row r="224" spans="2:14" ht="17.25" thickTop="1" thickBot="1" x14ac:dyDescent="0.35">
      <c r="B224" s="272" t="s">
        <v>268</v>
      </c>
      <c r="C224" s="362"/>
      <c r="D224" s="256"/>
      <c r="E224" s="1235">
        <v>5</v>
      </c>
      <c r="F224" s="1081"/>
      <c r="G224" s="1040"/>
      <c r="H224" s="1040"/>
      <c r="I224" s="1040"/>
      <c r="J224" s="1040"/>
      <c r="K224" s="955"/>
      <c r="L224" s="955"/>
      <c r="M224" s="955"/>
      <c r="N224" s="1110"/>
    </row>
    <row r="225" spans="2:17" ht="17.25" thickTop="1" thickBot="1" x14ac:dyDescent="0.35">
      <c r="B225" s="272" t="s">
        <v>347</v>
      </c>
      <c r="C225" s="362"/>
      <c r="D225" s="256"/>
      <c r="E225" s="1239"/>
      <c r="F225" s="1081"/>
      <c r="G225" s="1040"/>
      <c r="H225" s="1040"/>
      <c r="I225" s="1040"/>
      <c r="J225" s="1040"/>
      <c r="K225" s="955"/>
      <c r="L225" s="955"/>
      <c r="M225" s="955"/>
      <c r="N225" s="1110"/>
    </row>
    <row r="226" spans="2:17" ht="17.25" thickTop="1" thickBot="1" x14ac:dyDescent="0.35">
      <c r="B226" s="272"/>
      <c r="C226" s="362"/>
      <c r="D226" s="256"/>
      <c r="E226" s="1239"/>
      <c r="F226" s="1081"/>
      <c r="G226" s="1040"/>
      <c r="H226" s="1040"/>
      <c r="I226" s="1040"/>
      <c r="J226" s="1040"/>
      <c r="K226" s="955"/>
      <c r="L226" s="955"/>
      <c r="M226" s="955"/>
      <c r="N226" s="1110"/>
    </row>
    <row r="227" spans="2:17" ht="17.25" thickTop="1" thickBot="1" x14ac:dyDescent="0.35">
      <c r="B227" s="272"/>
      <c r="C227" s="362"/>
      <c r="D227" s="256"/>
      <c r="E227" s="1239"/>
      <c r="F227" s="1081"/>
      <c r="G227" s="1040"/>
      <c r="H227" s="1040"/>
      <c r="I227" s="1040"/>
      <c r="J227" s="1040"/>
      <c r="K227" s="955"/>
      <c r="L227" s="955"/>
      <c r="M227" s="955"/>
      <c r="N227" s="1110"/>
    </row>
    <row r="228" spans="2:17" ht="23.25" customHeight="1" thickTop="1" thickBot="1" x14ac:dyDescent="0.35">
      <c r="B228" s="241"/>
      <c r="C228" s="299"/>
      <c r="D228" s="243"/>
      <c r="E228" s="1235"/>
      <c r="F228" s="1077"/>
      <c r="G228" s="1035"/>
      <c r="H228" s="1035"/>
      <c r="I228" s="1035"/>
      <c r="J228" s="1035"/>
      <c r="K228" s="942"/>
      <c r="L228" s="942"/>
      <c r="M228" s="942"/>
      <c r="N228" s="1101"/>
    </row>
    <row r="229" spans="2:17" ht="16.5" thickTop="1" x14ac:dyDescent="0.3">
      <c r="B229" s="1152"/>
      <c r="C229" s="1152"/>
      <c r="D229" s="1153"/>
      <c r="E229" s="1154"/>
      <c r="F229" s="1154"/>
      <c r="G229" s="1154"/>
      <c r="H229" s="1154"/>
      <c r="I229" s="1154"/>
      <c r="J229" s="1154"/>
      <c r="K229" s="1150"/>
      <c r="L229" s="1150"/>
      <c r="M229" s="1150"/>
      <c r="N229" s="1151"/>
    </row>
    <row r="230" spans="2:17" x14ac:dyDescent="0.3">
      <c r="B230" s="1853" t="s">
        <v>153</v>
      </c>
      <c r="C230" s="1794" t="s">
        <v>244</v>
      </c>
      <c r="D230" s="238" t="s">
        <v>38</v>
      </c>
      <c r="E230" s="1209">
        <v>25</v>
      </c>
      <c r="F230" s="1068"/>
      <c r="G230" s="1025"/>
      <c r="H230" s="1025"/>
      <c r="I230" s="1025"/>
      <c r="J230" s="1025"/>
      <c r="K230" s="952"/>
      <c r="L230" s="952"/>
      <c r="M230" s="952"/>
      <c r="N230" s="1113"/>
    </row>
    <row r="231" spans="2:17" ht="16.5" thickBot="1" x14ac:dyDescent="0.35">
      <c r="B231" s="1850"/>
      <c r="C231" s="1847"/>
      <c r="D231" s="247" t="s">
        <v>157</v>
      </c>
      <c r="E231" s="1207">
        <v>13</v>
      </c>
      <c r="F231" s="1066"/>
      <c r="G231" s="1023"/>
      <c r="H231" s="1023"/>
      <c r="I231" s="1023"/>
      <c r="J231" s="1023"/>
      <c r="K231" s="945"/>
      <c r="L231" s="945"/>
      <c r="M231" s="945"/>
      <c r="N231" s="1117"/>
    </row>
    <row r="232" spans="2:17" x14ac:dyDescent="0.3">
      <c r="B232" s="1850"/>
      <c r="C232" s="1790" t="s">
        <v>154</v>
      </c>
      <c r="D232" s="218" t="s">
        <v>38</v>
      </c>
      <c r="E232" s="1182">
        <v>25</v>
      </c>
      <c r="F232" s="1043"/>
      <c r="G232" s="998"/>
      <c r="H232" s="998"/>
      <c r="I232" s="998"/>
      <c r="J232" s="998"/>
      <c r="K232" s="943"/>
      <c r="L232" s="943"/>
      <c r="M232" s="943"/>
      <c r="N232" s="1104"/>
      <c r="Q232">
        <v>4</v>
      </c>
    </row>
    <row r="233" spans="2:17" ht="16.5" thickBot="1" x14ac:dyDescent="0.35">
      <c r="B233" s="1850"/>
      <c r="C233" s="1847"/>
      <c r="D233" s="247" t="s">
        <v>157</v>
      </c>
      <c r="E233" s="1207">
        <v>13</v>
      </c>
      <c r="F233" s="1066"/>
      <c r="G233" s="1023"/>
      <c r="H233" s="1023"/>
      <c r="I233" s="1023"/>
      <c r="J233" s="1023"/>
      <c r="K233" s="945"/>
      <c r="L233" s="945"/>
      <c r="M233" s="945"/>
      <c r="N233" s="1117"/>
    </row>
    <row r="234" spans="2:17" ht="16.5" thickBot="1" x14ac:dyDescent="0.35">
      <c r="B234" s="1850"/>
      <c r="C234" s="315" t="s">
        <v>283</v>
      </c>
      <c r="D234" s="247" t="s">
        <v>157</v>
      </c>
      <c r="E234" s="1207">
        <v>5</v>
      </c>
      <c r="F234" s="1066"/>
      <c r="G234" s="1023"/>
      <c r="H234" s="1023"/>
      <c r="I234" s="1023"/>
      <c r="J234" s="1023"/>
      <c r="K234" s="945"/>
      <c r="L234" s="945"/>
      <c r="M234" s="945"/>
      <c r="N234" s="1117"/>
    </row>
    <row r="235" spans="2:17" x14ac:dyDescent="0.3">
      <c r="B235" s="1850"/>
      <c r="C235" s="1790" t="s">
        <v>155</v>
      </c>
      <c r="D235" s="218" t="s">
        <v>38</v>
      </c>
      <c r="E235" s="1182">
        <v>23</v>
      </c>
      <c r="F235" s="1043"/>
      <c r="G235" s="998"/>
      <c r="H235" s="998"/>
      <c r="I235" s="998"/>
      <c r="J235" s="998"/>
      <c r="K235" s="943"/>
      <c r="L235" s="943"/>
      <c r="M235" s="943"/>
      <c r="N235" s="1104"/>
    </row>
    <row r="236" spans="2:17" ht="16.5" thickBot="1" x14ac:dyDescent="0.35">
      <c r="B236" s="1850"/>
      <c r="C236" s="1847"/>
      <c r="D236" s="247" t="s">
        <v>157</v>
      </c>
      <c r="E236" s="1207">
        <v>11</v>
      </c>
      <c r="F236" s="1066"/>
      <c r="G236" s="1023"/>
      <c r="H236" s="1023"/>
      <c r="I236" s="1023"/>
      <c r="J236" s="1023"/>
      <c r="K236" s="945"/>
      <c r="L236" s="945"/>
      <c r="M236" s="945"/>
      <c r="N236" s="1117"/>
    </row>
    <row r="237" spans="2:17" x14ac:dyDescent="0.3">
      <c r="B237" s="1850"/>
      <c r="C237" s="1790" t="s">
        <v>156</v>
      </c>
      <c r="D237" s="218" t="s">
        <v>92</v>
      </c>
      <c r="E237" s="1182">
        <v>25</v>
      </c>
      <c r="F237" s="1043"/>
      <c r="G237" s="998"/>
      <c r="H237" s="998"/>
      <c r="I237" s="998"/>
      <c r="J237" s="998"/>
      <c r="K237" s="943"/>
      <c r="L237" s="943"/>
      <c r="M237" s="943"/>
      <c r="N237" s="1104"/>
    </row>
    <row r="238" spans="2:17" ht="16.5" thickBot="1" x14ac:dyDescent="0.35">
      <c r="B238" s="1850"/>
      <c r="C238" s="1847"/>
      <c r="D238" s="247" t="s">
        <v>157</v>
      </c>
      <c r="E238" s="1207">
        <v>13</v>
      </c>
      <c r="F238" s="1066"/>
      <c r="G238" s="1023"/>
      <c r="H238" s="1023"/>
      <c r="I238" s="1023"/>
      <c r="J238" s="1023"/>
      <c r="K238" s="945"/>
      <c r="L238" s="945"/>
      <c r="M238" s="945"/>
      <c r="N238" s="1117"/>
    </row>
    <row r="239" spans="2:17" x14ac:dyDescent="0.3">
      <c r="B239" s="1850"/>
      <c r="C239" s="1790" t="s">
        <v>232</v>
      </c>
      <c r="D239" s="265" t="s">
        <v>38</v>
      </c>
      <c r="E239" s="1192" t="s">
        <v>269</v>
      </c>
      <c r="F239" s="1052"/>
      <c r="G239" s="1007"/>
      <c r="H239" s="1007"/>
      <c r="I239" s="1007"/>
      <c r="J239" s="1007"/>
      <c r="K239" s="954"/>
      <c r="L239" s="954"/>
      <c r="M239" s="954"/>
      <c r="N239" s="1115"/>
    </row>
    <row r="240" spans="2:17" x14ac:dyDescent="0.3">
      <c r="B240" s="1850"/>
      <c r="C240" s="1848"/>
      <c r="D240" s="252" t="s">
        <v>38</v>
      </c>
      <c r="E240" s="1190" t="s">
        <v>290</v>
      </c>
      <c r="F240" s="1050"/>
      <c r="G240" s="1005"/>
      <c r="H240" s="1005"/>
      <c r="I240" s="1005"/>
      <c r="J240" s="1005"/>
      <c r="K240" s="946"/>
      <c r="L240" s="946"/>
      <c r="M240" s="946"/>
      <c r="N240" s="1114"/>
    </row>
    <row r="241" spans="2:14" x14ac:dyDescent="0.3">
      <c r="B241" s="1850"/>
      <c r="C241" s="1848"/>
      <c r="D241" s="252" t="s">
        <v>38</v>
      </c>
      <c r="E241" s="1190" t="s">
        <v>270</v>
      </c>
      <c r="F241" s="1050"/>
      <c r="G241" s="1005"/>
      <c r="H241" s="1005"/>
      <c r="I241" s="1005"/>
      <c r="J241" s="1005"/>
      <c r="K241" s="946"/>
      <c r="L241" s="946"/>
      <c r="M241" s="946"/>
      <c r="N241" s="1114"/>
    </row>
    <row r="242" spans="2:14" x14ac:dyDescent="0.3">
      <c r="B242" s="1850"/>
      <c r="C242" s="1848"/>
      <c r="D242" s="252" t="s">
        <v>38</v>
      </c>
      <c r="E242" s="1190" t="s">
        <v>291</v>
      </c>
      <c r="F242" s="1050"/>
      <c r="G242" s="1005"/>
      <c r="H242" s="1005"/>
      <c r="I242" s="1005"/>
      <c r="J242" s="1005"/>
      <c r="K242" s="946"/>
      <c r="L242" s="946"/>
      <c r="M242" s="946"/>
      <c r="N242" s="1114"/>
    </row>
    <row r="243" spans="2:14" x14ac:dyDescent="0.3">
      <c r="B243" s="1850"/>
      <c r="C243" s="1848"/>
      <c r="D243" s="252" t="s">
        <v>38</v>
      </c>
      <c r="E243" s="1190" t="s">
        <v>272</v>
      </c>
      <c r="F243" s="1050"/>
      <c r="G243" s="1005"/>
      <c r="H243" s="1005"/>
      <c r="I243" s="1005"/>
      <c r="J243" s="1005"/>
      <c r="K243" s="946"/>
      <c r="L243" s="946"/>
      <c r="M243" s="946"/>
      <c r="N243" s="1114"/>
    </row>
    <row r="244" spans="2:14" x14ac:dyDescent="0.3">
      <c r="B244" s="1850"/>
      <c r="C244" s="1848"/>
      <c r="D244" s="252" t="s">
        <v>38</v>
      </c>
      <c r="E244" s="1190" t="s">
        <v>292</v>
      </c>
      <c r="F244" s="1050"/>
      <c r="G244" s="1005"/>
      <c r="H244" s="1005"/>
      <c r="I244" s="1005"/>
      <c r="J244" s="1005"/>
      <c r="K244" s="946"/>
      <c r="L244" s="946"/>
      <c r="M244" s="946"/>
      <c r="N244" s="1114"/>
    </row>
    <row r="245" spans="2:14" x14ac:dyDescent="0.3">
      <c r="B245" s="1850"/>
      <c r="C245" s="1848"/>
      <c r="D245" s="252" t="s">
        <v>38</v>
      </c>
      <c r="E245" s="1190" t="s">
        <v>273</v>
      </c>
      <c r="F245" s="1050"/>
      <c r="G245" s="1005"/>
      <c r="H245" s="1005"/>
      <c r="I245" s="1005"/>
      <c r="J245" s="1005"/>
      <c r="K245" s="946"/>
      <c r="L245" s="946"/>
      <c r="M245" s="946"/>
      <c r="N245" s="1114"/>
    </row>
    <row r="246" spans="2:14" ht="16.5" thickBot="1" x14ac:dyDescent="0.35">
      <c r="B246" s="1850"/>
      <c r="C246" s="1847"/>
      <c r="D246" s="252" t="s">
        <v>38</v>
      </c>
      <c r="E246" s="1207" t="s">
        <v>274</v>
      </c>
      <c r="F246" s="1066"/>
      <c r="G246" s="1023"/>
      <c r="H246" s="1023"/>
      <c r="I246" s="1023"/>
      <c r="J246" s="1023"/>
      <c r="K246" s="945"/>
      <c r="L246" s="945"/>
      <c r="M246" s="945"/>
      <c r="N246" s="1117"/>
    </row>
    <row r="247" spans="2:14" ht="16.5" thickBot="1" x14ac:dyDescent="0.35">
      <c r="B247" s="1851"/>
      <c r="C247" s="602"/>
      <c r="D247" s="229" t="s">
        <v>158</v>
      </c>
      <c r="E247" s="1185">
        <v>10</v>
      </c>
      <c r="F247" s="1046"/>
      <c r="G247" s="1001"/>
      <c r="H247" s="1001"/>
      <c r="I247" s="1001"/>
      <c r="J247" s="1001"/>
      <c r="K247" s="941"/>
      <c r="L247" s="941"/>
      <c r="M247" s="941"/>
      <c r="N247" s="1103"/>
    </row>
    <row r="248" spans="2:14" ht="16.5" thickTop="1" x14ac:dyDescent="0.3">
      <c r="B248" s="1806" t="s">
        <v>159</v>
      </c>
      <c r="C248" s="1796" t="s">
        <v>160</v>
      </c>
      <c r="D248" s="256" t="s">
        <v>157</v>
      </c>
      <c r="E248" s="1186">
        <v>5</v>
      </c>
      <c r="F248" s="1047"/>
      <c r="G248" s="1002"/>
      <c r="H248" s="1002"/>
      <c r="I248" s="1002"/>
      <c r="J248" s="1002"/>
      <c r="K248" s="955"/>
      <c r="L248" s="955"/>
      <c r="M248" s="955"/>
      <c r="N248" s="1110"/>
    </row>
    <row r="249" spans="2:14" ht="16.5" thickBot="1" x14ac:dyDescent="0.35">
      <c r="B249" s="1854"/>
      <c r="C249" s="1847"/>
      <c r="D249" s="247" t="s">
        <v>51</v>
      </c>
      <c r="E249" s="1207">
        <v>8</v>
      </c>
      <c r="F249" s="1066"/>
      <c r="G249" s="1023"/>
      <c r="H249" s="1023"/>
      <c r="I249" s="1023"/>
      <c r="J249" s="1023"/>
      <c r="K249" s="945"/>
      <c r="L249" s="945"/>
      <c r="M249" s="945"/>
      <c r="N249" s="1117"/>
    </row>
    <row r="250" spans="2:14" x14ac:dyDescent="0.3">
      <c r="B250" s="1854"/>
      <c r="C250" s="1790" t="s">
        <v>161</v>
      </c>
      <c r="D250" s="238" t="s">
        <v>157</v>
      </c>
      <c r="E250" s="1209">
        <v>5</v>
      </c>
      <c r="F250" s="1068"/>
      <c r="G250" s="1025"/>
      <c r="H250" s="1025"/>
      <c r="I250" s="1025"/>
      <c r="J250" s="1025"/>
      <c r="K250" s="952"/>
      <c r="L250" s="952"/>
      <c r="M250" s="952"/>
      <c r="N250" s="1113"/>
    </row>
    <row r="251" spans="2:14" ht="16.5" thickBot="1" x14ac:dyDescent="0.35">
      <c r="B251" s="1854"/>
      <c r="C251" s="1847"/>
      <c r="D251" s="270" t="s">
        <v>45</v>
      </c>
      <c r="E251" s="1212">
        <v>7</v>
      </c>
      <c r="F251" s="1070"/>
      <c r="G251" s="1027"/>
      <c r="H251" s="1027"/>
      <c r="I251" s="1027"/>
      <c r="J251" s="1027"/>
      <c r="K251" s="944"/>
      <c r="L251" s="944"/>
      <c r="M251" s="944"/>
      <c r="N251" s="1120"/>
    </row>
    <row r="252" spans="2:14" x14ac:dyDescent="0.3">
      <c r="B252" s="1854"/>
      <c r="C252" s="1790" t="s">
        <v>162</v>
      </c>
      <c r="D252" s="305" t="s">
        <v>157</v>
      </c>
      <c r="E252" s="1208">
        <v>5</v>
      </c>
      <c r="F252" s="1067"/>
      <c r="G252" s="1024"/>
      <c r="H252" s="1024"/>
      <c r="I252" s="1024"/>
      <c r="J252" s="1024"/>
      <c r="K252" s="953"/>
      <c r="L252" s="953"/>
      <c r="M252" s="953"/>
      <c r="N252" s="1118"/>
    </row>
    <row r="253" spans="2:14" ht="16.5" thickBot="1" x14ac:dyDescent="0.35">
      <c r="B253" s="1854"/>
      <c r="C253" s="1847"/>
      <c r="D253" s="247" t="s">
        <v>51</v>
      </c>
      <c r="E253" s="1207">
        <v>8</v>
      </c>
      <c r="F253" s="1066"/>
      <c r="G253" s="1023"/>
      <c r="H253" s="1023"/>
      <c r="I253" s="1023"/>
      <c r="J253" s="1023"/>
      <c r="K253" s="945"/>
      <c r="L253" s="945"/>
      <c r="M253" s="945"/>
      <c r="N253" s="1117"/>
    </row>
    <row r="254" spans="2:14" x14ac:dyDescent="0.3">
      <c r="B254" s="1854"/>
      <c r="C254" s="1790" t="s">
        <v>163</v>
      </c>
      <c r="D254" s="238" t="s">
        <v>157</v>
      </c>
      <c r="E254" s="1209">
        <v>5</v>
      </c>
      <c r="F254" s="1068"/>
      <c r="G254" s="1025"/>
      <c r="H254" s="1025"/>
      <c r="I254" s="1025"/>
      <c r="J254" s="1025"/>
      <c r="K254" s="952"/>
      <c r="L254" s="952"/>
      <c r="M254" s="952"/>
      <c r="N254" s="1113"/>
    </row>
    <row r="255" spans="2:14" x14ac:dyDescent="0.3">
      <c r="B255" s="1854"/>
      <c r="C255" s="1848"/>
      <c r="D255" s="238" t="s">
        <v>157</v>
      </c>
      <c r="E255" s="1209">
        <v>6</v>
      </c>
      <c r="F255" s="1068"/>
      <c r="G255" s="1025"/>
      <c r="H255" s="1025"/>
      <c r="I255" s="1025"/>
      <c r="J255" s="1025"/>
      <c r="K255" s="952"/>
      <c r="L255" s="952"/>
      <c r="M255" s="952"/>
      <c r="N255" s="1113"/>
    </row>
    <row r="256" spans="2:14" ht="16.5" thickBot="1" x14ac:dyDescent="0.35">
      <c r="B256" s="1854"/>
      <c r="C256" s="1847"/>
      <c r="D256" s="270" t="s">
        <v>51</v>
      </c>
      <c r="E256" s="1212">
        <v>8</v>
      </c>
      <c r="F256" s="1070"/>
      <c r="G256" s="1027"/>
      <c r="H256" s="1027"/>
      <c r="I256" s="1027"/>
      <c r="J256" s="1027"/>
      <c r="K256" s="944"/>
      <c r="L256" s="944"/>
      <c r="M256" s="944"/>
      <c r="N256" s="1120"/>
    </row>
    <row r="257" spans="2:14" ht="16.5" thickBot="1" x14ac:dyDescent="0.35">
      <c r="B257" s="1854"/>
      <c r="C257" s="564" t="s">
        <v>223</v>
      </c>
      <c r="D257" s="222" t="s">
        <v>157</v>
      </c>
      <c r="E257" s="1183">
        <v>5</v>
      </c>
      <c r="F257" s="1044"/>
      <c r="G257" s="999"/>
      <c r="H257" s="999"/>
      <c r="I257" s="999"/>
      <c r="J257" s="999"/>
      <c r="K257" s="947"/>
      <c r="L257" s="947"/>
      <c r="M257" s="947"/>
      <c r="N257" s="1107"/>
    </row>
    <row r="258" spans="2:14" x14ac:dyDescent="0.3">
      <c r="B258" s="1854"/>
      <c r="C258" s="1790" t="s">
        <v>169</v>
      </c>
      <c r="D258" s="305" t="s">
        <v>157</v>
      </c>
      <c r="E258" s="1208">
        <v>5</v>
      </c>
      <c r="F258" s="1067"/>
      <c r="G258" s="1024"/>
      <c r="H258" s="1024"/>
      <c r="I258" s="1024"/>
      <c r="J258" s="1024"/>
      <c r="K258" s="953"/>
      <c r="L258" s="953"/>
      <c r="M258" s="953"/>
      <c r="N258" s="1118"/>
    </row>
    <row r="259" spans="2:14" ht="16.5" thickBot="1" x14ac:dyDescent="0.35">
      <c r="B259" s="1854"/>
      <c r="C259" s="1847"/>
      <c r="D259" s="247" t="s">
        <v>51</v>
      </c>
      <c r="E259" s="1207">
        <v>8</v>
      </c>
      <c r="F259" s="1066"/>
      <c r="G259" s="1023"/>
      <c r="H259" s="1023"/>
      <c r="I259" s="1023"/>
      <c r="J259" s="1023"/>
      <c r="K259" s="945"/>
      <c r="L259" s="945"/>
      <c r="M259" s="945"/>
      <c r="N259" s="1117"/>
    </row>
    <row r="260" spans="2:14" x14ac:dyDescent="0.3">
      <c r="B260" s="1854"/>
      <c r="C260" s="1795" t="s">
        <v>186</v>
      </c>
      <c r="D260" s="238" t="s">
        <v>157</v>
      </c>
      <c r="E260" s="1209">
        <v>5</v>
      </c>
      <c r="F260" s="1068"/>
      <c r="G260" s="1025"/>
      <c r="H260" s="1025"/>
      <c r="I260" s="1025"/>
      <c r="J260" s="1025"/>
      <c r="K260" s="952"/>
      <c r="L260" s="952"/>
      <c r="M260" s="952"/>
      <c r="N260" s="1113"/>
    </row>
    <row r="261" spans="2:14" ht="16.5" thickBot="1" x14ac:dyDescent="0.35">
      <c r="B261" s="1854"/>
      <c r="C261" s="1847"/>
      <c r="D261" s="270" t="s">
        <v>51</v>
      </c>
      <c r="E261" s="1212">
        <v>9</v>
      </c>
      <c r="F261" s="1070"/>
      <c r="G261" s="1027"/>
      <c r="H261" s="1027"/>
      <c r="I261" s="1027"/>
      <c r="J261" s="1027"/>
      <c r="K261" s="944"/>
      <c r="L261" s="944"/>
      <c r="M261" s="944"/>
      <c r="N261" s="1120"/>
    </row>
    <row r="262" spans="2:14" x14ac:dyDescent="0.3">
      <c r="B262" s="1854"/>
      <c r="C262" s="1790" t="s">
        <v>187</v>
      </c>
      <c r="D262" s="305" t="s">
        <v>157</v>
      </c>
      <c r="E262" s="1208">
        <v>5</v>
      </c>
      <c r="F262" s="1067"/>
      <c r="G262" s="1024"/>
      <c r="H262" s="1024"/>
      <c r="I262" s="1024"/>
      <c r="J262" s="1024"/>
      <c r="K262" s="953"/>
      <c r="L262" s="953"/>
      <c r="M262" s="953"/>
      <c r="N262" s="1118"/>
    </row>
    <row r="263" spans="2:14" ht="16.5" thickBot="1" x14ac:dyDescent="0.35">
      <c r="B263" s="1854"/>
      <c r="C263" s="1847"/>
      <c r="D263" s="247" t="s">
        <v>45</v>
      </c>
      <c r="E263" s="1207">
        <v>8</v>
      </c>
      <c r="F263" s="1066"/>
      <c r="G263" s="1023"/>
      <c r="H263" s="1023"/>
      <c r="I263" s="1023"/>
      <c r="J263" s="1023"/>
      <c r="K263" s="945"/>
      <c r="L263" s="945"/>
      <c r="M263" s="945"/>
      <c r="N263" s="1117"/>
    </row>
    <row r="264" spans="2:14" x14ac:dyDescent="0.3">
      <c r="B264" s="1854"/>
      <c r="C264" s="1795" t="s">
        <v>190</v>
      </c>
      <c r="D264" s="238" t="s">
        <v>157</v>
      </c>
      <c r="E264" s="1209">
        <v>5</v>
      </c>
      <c r="F264" s="1068"/>
      <c r="G264" s="1025"/>
      <c r="H264" s="1025"/>
      <c r="I264" s="1025"/>
      <c r="J264" s="1025"/>
      <c r="K264" s="952"/>
      <c r="L264" s="952"/>
      <c r="M264" s="952"/>
      <c r="N264" s="1113"/>
    </row>
    <row r="265" spans="2:14" ht="16.5" thickBot="1" x14ac:dyDescent="0.35">
      <c r="B265" s="1854"/>
      <c r="C265" s="1847"/>
      <c r="D265" s="270" t="s">
        <v>45</v>
      </c>
      <c r="E265" s="1212">
        <v>8</v>
      </c>
      <c r="F265" s="1070"/>
      <c r="G265" s="1027"/>
      <c r="H265" s="1027"/>
      <c r="I265" s="1027"/>
      <c r="J265" s="1027"/>
      <c r="K265" s="944"/>
      <c r="L265" s="944"/>
      <c r="M265" s="944"/>
      <c r="N265" s="1120"/>
    </row>
    <row r="266" spans="2:14" x14ac:dyDescent="0.3">
      <c r="B266" s="1854"/>
      <c r="C266" s="1790" t="s">
        <v>188</v>
      </c>
      <c r="D266" s="305" t="s">
        <v>157</v>
      </c>
      <c r="E266" s="1208">
        <v>5</v>
      </c>
      <c r="F266" s="1067"/>
      <c r="G266" s="1024"/>
      <c r="H266" s="1024"/>
      <c r="I266" s="1024"/>
      <c r="J266" s="1024"/>
      <c r="K266" s="953"/>
      <c r="L266" s="953"/>
      <c r="M266" s="953"/>
      <c r="N266" s="1118"/>
    </row>
    <row r="267" spans="2:14" ht="16.5" thickBot="1" x14ac:dyDescent="0.35">
      <c r="B267" s="1854"/>
      <c r="C267" s="1847"/>
      <c r="D267" s="247" t="s">
        <v>57</v>
      </c>
      <c r="E267" s="1207">
        <v>8</v>
      </c>
      <c r="F267" s="1066"/>
      <c r="G267" s="1023"/>
      <c r="H267" s="1023"/>
      <c r="I267" s="1023"/>
      <c r="J267" s="1023"/>
      <c r="K267" s="945"/>
      <c r="L267" s="945"/>
      <c r="M267" s="945"/>
      <c r="N267" s="1117"/>
    </row>
    <row r="268" spans="2:14" x14ac:dyDescent="0.3">
      <c r="B268" s="1854"/>
      <c r="C268" s="1795" t="s">
        <v>189</v>
      </c>
      <c r="D268" s="238" t="s">
        <v>157</v>
      </c>
      <c r="E268" s="1209">
        <v>5</v>
      </c>
      <c r="F268" s="1068"/>
      <c r="G268" s="1025"/>
      <c r="H268" s="1025"/>
      <c r="I268" s="1025"/>
      <c r="J268" s="1025"/>
      <c r="K268" s="952"/>
      <c r="L268" s="952"/>
      <c r="M268" s="952"/>
      <c r="N268" s="1113"/>
    </row>
    <row r="269" spans="2:14" ht="16.5" thickBot="1" x14ac:dyDescent="0.35">
      <c r="B269" s="1854"/>
      <c r="C269" s="1847"/>
      <c r="D269" s="270" t="s">
        <v>51</v>
      </c>
      <c r="E269" s="1212">
        <v>9</v>
      </c>
      <c r="F269" s="1070"/>
      <c r="G269" s="1027"/>
      <c r="H269" s="1027"/>
      <c r="I269" s="1027"/>
      <c r="J269" s="1027"/>
      <c r="K269" s="944"/>
      <c r="L269" s="944"/>
      <c r="M269" s="944"/>
      <c r="N269" s="1120"/>
    </row>
    <row r="270" spans="2:14" x14ac:dyDescent="0.3">
      <c r="B270" s="1854"/>
      <c r="C270" s="1790" t="s">
        <v>165</v>
      </c>
      <c r="D270" s="305" t="s">
        <v>157</v>
      </c>
      <c r="E270" s="1208">
        <v>5</v>
      </c>
      <c r="F270" s="1067"/>
      <c r="G270" s="1024"/>
      <c r="H270" s="1024"/>
      <c r="I270" s="1024"/>
      <c r="J270" s="1024"/>
      <c r="K270" s="953"/>
      <c r="L270" s="953"/>
      <c r="M270" s="953"/>
      <c r="N270" s="1118"/>
    </row>
    <row r="271" spans="2:14" ht="16.5" thickBot="1" x14ac:dyDescent="0.35">
      <c r="B271" s="1854"/>
      <c r="C271" s="1847"/>
      <c r="D271" s="247" t="s">
        <v>51</v>
      </c>
      <c r="E271" s="1207">
        <v>8</v>
      </c>
      <c r="F271" s="1066"/>
      <c r="G271" s="1023"/>
      <c r="H271" s="1023"/>
      <c r="I271" s="1023"/>
      <c r="J271" s="1023"/>
      <c r="K271" s="945"/>
      <c r="L271" s="945"/>
      <c r="M271" s="945"/>
      <c r="N271" s="1117"/>
    </row>
    <row r="272" spans="2:14" x14ac:dyDescent="0.3">
      <c r="B272" s="1854"/>
      <c r="C272" s="1790" t="s">
        <v>166</v>
      </c>
      <c r="D272" s="238" t="s">
        <v>157</v>
      </c>
      <c r="E272" s="1209">
        <v>5</v>
      </c>
      <c r="F272" s="1068"/>
      <c r="G272" s="1025"/>
      <c r="H272" s="1025"/>
      <c r="I272" s="1025"/>
      <c r="J272" s="1025"/>
      <c r="K272" s="952"/>
      <c r="L272" s="952"/>
      <c r="M272" s="952"/>
      <c r="N272" s="1113"/>
    </row>
    <row r="273" spans="2:14" ht="16.5" thickBot="1" x14ac:dyDescent="0.35">
      <c r="B273" s="1854"/>
      <c r="C273" s="1847"/>
      <c r="D273" s="270" t="s">
        <v>51</v>
      </c>
      <c r="E273" s="1212">
        <v>8</v>
      </c>
      <c r="F273" s="1070"/>
      <c r="G273" s="1027"/>
      <c r="H273" s="1027"/>
      <c r="I273" s="1027"/>
      <c r="J273" s="1027"/>
      <c r="K273" s="944"/>
      <c r="L273" s="944"/>
      <c r="M273" s="944"/>
      <c r="N273" s="1120"/>
    </row>
    <row r="274" spans="2:14" x14ac:dyDescent="0.3">
      <c r="B274" s="1854"/>
      <c r="C274" s="1790" t="s">
        <v>167</v>
      </c>
      <c r="D274" s="305" t="s">
        <v>157</v>
      </c>
      <c r="E274" s="1208">
        <v>5</v>
      </c>
      <c r="F274" s="1067"/>
      <c r="G274" s="1024"/>
      <c r="H274" s="1024"/>
      <c r="I274" s="1024"/>
      <c r="J274" s="1024"/>
      <c r="K274" s="953"/>
      <c r="L274" s="953"/>
      <c r="M274" s="953"/>
      <c r="N274" s="1118"/>
    </row>
    <row r="275" spans="2:14" ht="16.5" thickBot="1" x14ac:dyDescent="0.35">
      <c r="B275" s="1854"/>
      <c r="C275" s="1847"/>
      <c r="D275" s="247" t="s">
        <v>51</v>
      </c>
      <c r="E275" s="1207">
        <v>8</v>
      </c>
      <c r="F275" s="1066"/>
      <c r="G275" s="1023"/>
      <c r="H275" s="1023"/>
      <c r="I275" s="1023"/>
      <c r="J275" s="1023"/>
      <c r="K275" s="945"/>
      <c r="L275" s="945"/>
      <c r="M275" s="945"/>
      <c r="N275" s="1117"/>
    </row>
    <row r="276" spans="2:14" x14ac:dyDescent="0.3">
      <c r="B276" s="1854"/>
      <c r="C276" s="1790" t="s">
        <v>168</v>
      </c>
      <c r="D276" s="238" t="s">
        <v>157</v>
      </c>
      <c r="E276" s="1209">
        <v>5</v>
      </c>
      <c r="F276" s="1068"/>
      <c r="G276" s="1025"/>
      <c r="H276" s="1025"/>
      <c r="I276" s="1025"/>
      <c r="J276" s="1025"/>
      <c r="K276" s="952"/>
      <c r="L276" s="952"/>
      <c r="M276" s="952"/>
      <c r="N276" s="1113"/>
    </row>
    <row r="277" spans="2:14" ht="16.5" thickBot="1" x14ac:dyDescent="0.35">
      <c r="B277" s="1855"/>
      <c r="C277" s="1852"/>
      <c r="D277" s="271" t="s">
        <v>51</v>
      </c>
      <c r="E277" s="1213">
        <v>8</v>
      </c>
      <c r="F277" s="1082"/>
      <c r="G277" s="1041"/>
      <c r="H277" s="1041"/>
      <c r="I277" s="1041"/>
      <c r="J277" s="1041"/>
      <c r="K277" s="949"/>
      <c r="L277" s="949"/>
      <c r="M277" s="949"/>
      <c r="N277" s="1126"/>
    </row>
    <row r="278" spans="2:14" ht="16.5" thickTop="1" x14ac:dyDescent="0.3"/>
  </sheetData>
  <mergeCells count="79">
    <mergeCell ref="B77:B82"/>
    <mergeCell ref="C80:C82"/>
    <mergeCell ref="B85:B88"/>
    <mergeCell ref="C85:C88"/>
    <mergeCell ref="C77:C79"/>
    <mergeCell ref="B66:B67"/>
    <mergeCell ref="B71:B72"/>
    <mergeCell ref="B73:B74"/>
    <mergeCell ref="B75:B76"/>
    <mergeCell ref="C75:C76"/>
    <mergeCell ref="B9:B12"/>
    <mergeCell ref="B23:B26"/>
    <mergeCell ref="B15:B19"/>
    <mergeCell ref="C15:C16"/>
    <mergeCell ref="C43:C45"/>
    <mergeCell ref="D15:D16"/>
    <mergeCell ref="D34:D36"/>
    <mergeCell ref="C37:C39"/>
    <mergeCell ref="D37:D39"/>
    <mergeCell ref="C40:C42"/>
    <mergeCell ref="D40:D42"/>
    <mergeCell ref="D43:D45"/>
    <mergeCell ref="C46:C48"/>
    <mergeCell ref="D46:D48"/>
    <mergeCell ref="B53:B63"/>
    <mergeCell ref="B51:B52"/>
    <mergeCell ref="D51:D52"/>
    <mergeCell ref="C53:C55"/>
    <mergeCell ref="C56:C58"/>
    <mergeCell ref="B96:B112"/>
    <mergeCell ref="C97:C103"/>
    <mergeCell ref="C107:C108"/>
    <mergeCell ref="B91:B95"/>
    <mergeCell ref="C115:C116"/>
    <mergeCell ref="C94:C95"/>
    <mergeCell ref="C109:C110"/>
    <mergeCell ref="B172:B182"/>
    <mergeCell ref="C156:C157"/>
    <mergeCell ref="C154:C155"/>
    <mergeCell ref="C118:C123"/>
    <mergeCell ref="C141:C142"/>
    <mergeCell ref="B146:B150"/>
    <mergeCell ref="C146:C148"/>
    <mergeCell ref="C149:C150"/>
    <mergeCell ref="B151:B167"/>
    <mergeCell ref="B118:B130"/>
    <mergeCell ref="C125:C130"/>
    <mergeCell ref="B131:B135"/>
    <mergeCell ref="B137:B145"/>
    <mergeCell ref="B183:B186"/>
    <mergeCell ref="B191:B192"/>
    <mergeCell ref="B195:B213"/>
    <mergeCell ref="C197:C198"/>
    <mergeCell ref="C200:C205"/>
    <mergeCell ref="C206:C207"/>
    <mergeCell ref="C208:C212"/>
    <mergeCell ref="C270:C271"/>
    <mergeCell ref="C272:C273"/>
    <mergeCell ref="B214:B218"/>
    <mergeCell ref="C217:C218"/>
    <mergeCell ref="B230:B247"/>
    <mergeCell ref="C230:C231"/>
    <mergeCell ref="C232:C233"/>
    <mergeCell ref="C235:C236"/>
    <mergeCell ref="C237:C238"/>
    <mergeCell ref="C239:C246"/>
    <mergeCell ref="B248:B277"/>
    <mergeCell ref="C274:C275"/>
    <mergeCell ref="C276:C277"/>
    <mergeCell ref="C248:C249"/>
    <mergeCell ref="C250:C251"/>
    <mergeCell ref="C252:C253"/>
    <mergeCell ref="C266:C267"/>
    <mergeCell ref="C268:C269"/>
    <mergeCell ref="C254:C256"/>
    <mergeCell ref="C258:C259"/>
    <mergeCell ref="C260:C261"/>
    <mergeCell ref="C262:C263"/>
    <mergeCell ref="C264:C265"/>
  </mergeCells>
  <pageMargins left="0.23622047244094491" right="0.11811023622047245" top="0.59055118110236227" bottom="0.39370078740157483" header="0.31496062992125984" footer="0.31496062992125984"/>
  <pageSetup paperSize="9" orientation="portrait" horizontalDpi="4294967294" verticalDpi="4294967294" r:id="rId1"/>
  <rowBreaks count="4" manualBreakCount="4">
    <brk id="82" min="1" max="13" man="1"/>
    <brk id="136" min="1" max="13" man="1"/>
    <brk id="182" min="1" max="13" man="1"/>
    <brk id="229" min="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M389"/>
  <sheetViews>
    <sheetView topLeftCell="A365" zoomScaleNormal="100" zoomScaleSheetLayoutView="106" workbookViewId="0">
      <selection activeCell="I161" sqref="I161"/>
    </sheetView>
  </sheetViews>
  <sheetFormatPr defaultColWidth="9.140625" defaultRowHeight="15.75" x14ac:dyDescent="0.3"/>
  <cols>
    <col min="1" max="1" width="9.140625" style="206"/>
    <col min="2" max="2" width="18.42578125" style="207" bestFit="1" customWidth="1"/>
    <col min="3" max="3" width="23.140625" style="204" bestFit="1" customWidth="1"/>
    <col min="4" max="4" width="12.85546875" style="205" bestFit="1" customWidth="1"/>
    <col min="5" max="5" width="9.140625" style="389"/>
    <col min="6" max="6" width="13.42578125" style="203" bestFit="1" customWidth="1"/>
    <col min="7" max="7" width="12" style="203" bestFit="1" customWidth="1"/>
    <col min="8" max="8" width="12" style="203" customWidth="1"/>
    <col min="9" max="9" width="18.28515625" style="203" bestFit="1" customWidth="1"/>
    <col min="10" max="10" width="14.5703125" style="203" bestFit="1" customWidth="1"/>
    <col min="11" max="13" width="8.7109375" style="203" bestFit="1" customWidth="1"/>
    <col min="14" max="16384" width="9.140625" style="203"/>
  </cols>
  <sheetData>
    <row r="1" spans="1:13" ht="20.25" thickTop="1" thickBot="1" x14ac:dyDescent="0.35">
      <c r="B1" s="212" t="s">
        <v>192</v>
      </c>
      <c r="C1" s="213" t="s">
        <v>196</v>
      </c>
      <c r="D1" s="208" t="s">
        <v>194</v>
      </c>
      <c r="E1" s="387" t="s">
        <v>195</v>
      </c>
      <c r="F1" s="2" t="s">
        <v>2</v>
      </c>
      <c r="G1" s="3" t="s">
        <v>2</v>
      </c>
      <c r="H1" s="3" t="s">
        <v>2</v>
      </c>
      <c r="I1" s="4" t="s">
        <v>4</v>
      </c>
      <c r="J1" s="209" t="s">
        <v>2</v>
      </c>
    </row>
    <row r="2" spans="1:13" ht="17.25" thickTop="1" thickBot="1" x14ac:dyDescent="0.3">
      <c r="A2" s="211" t="str">
        <f>IF(DIGITAR!A2="","",DIGITAR!A2)</f>
        <v/>
      </c>
      <c r="B2" s="211" t="str">
        <f>IF(DIGITAR!B2="","",DIGITAR!B2)</f>
        <v>ABACATE</v>
      </c>
      <c r="C2" s="211" t="str">
        <f>IF(DIGITAR!C2="","",DIGITAR!C2)</f>
        <v>BREDA</v>
      </c>
      <c r="D2" s="211" t="str">
        <f>IF(DIGITAR!D2="","",DIGITAR!D2)</f>
        <v>cxM</v>
      </c>
      <c r="E2" s="211">
        <f>IF(DIGITAR!E2="","",DIGITAR!E2)</f>
        <v>25</v>
      </c>
      <c r="F2" s="211" t="str">
        <f>DIGITAR!L2</f>
        <v/>
      </c>
      <c r="G2" s="211" t="str">
        <f>DIGITAR!M2</f>
        <v/>
      </c>
      <c r="H2" s="211" t="str">
        <f>DIGITAR!N2</f>
        <v/>
      </c>
      <c r="I2" s="380" t="str">
        <f>DIGITAR!O2</f>
        <v/>
      </c>
      <c r="J2" s="211" t="str">
        <f>DIGITAR!P2</f>
        <v/>
      </c>
    </row>
    <row r="3" spans="1:13" ht="16.5" thickBot="1" x14ac:dyDescent="0.3">
      <c r="A3" s="211" t="str">
        <f>IF(DIGITAR!A3="","",DIGITAR!A3)</f>
        <v/>
      </c>
      <c r="B3" s="211" t="str">
        <f>IF(DIGITAR!B3="","",DIGITAR!B3)</f>
        <v>ABACATE</v>
      </c>
      <c r="C3" s="211" t="str">
        <f>IF(DIGITAR!C3="","",DIGITAR!C3)</f>
        <v>FORTUNA</v>
      </c>
      <c r="D3" s="211" t="str">
        <f>IF(DIGITAR!D3="","",DIGITAR!D3)</f>
        <v>cxM</v>
      </c>
      <c r="E3" s="211">
        <f>IF(DIGITAR!E3="","",DIGITAR!E3)</f>
        <v>20</v>
      </c>
      <c r="F3" s="211" t="str">
        <f>DIGITAR!L3</f>
        <v/>
      </c>
      <c r="G3" s="211" t="str">
        <f>DIGITAR!M3</f>
        <v/>
      </c>
      <c r="H3" s="211" t="str">
        <f>DIGITAR!N3</f>
        <v/>
      </c>
      <c r="I3" s="380" t="str">
        <f>DIGITAR!O3</f>
        <v/>
      </c>
      <c r="J3" s="211" t="str">
        <f>DIGITAR!P3</f>
        <v/>
      </c>
      <c r="K3" s="371">
        <f>IF(F3&gt;0,1,"")</f>
        <v>1</v>
      </c>
      <c r="L3" s="371"/>
      <c r="M3" s="371"/>
    </row>
    <row r="4" spans="1:13" ht="16.5" thickBot="1" x14ac:dyDescent="0.3">
      <c r="A4" s="211" t="str">
        <f>IF(DIGITAR!A4="","",DIGITAR!A4)</f>
        <v/>
      </c>
      <c r="B4" s="211" t="str">
        <f>IF(DIGITAR!B4="","",DIGITAR!B4)</f>
        <v>ABACATE</v>
      </c>
      <c r="C4" s="211" t="str">
        <f>IF(DIGITAR!C4="","",DIGITAR!C4)</f>
        <v>FORTUNA PEPE</v>
      </c>
      <c r="D4" s="211" t="str">
        <f>IF(DIGITAR!D4="","",DIGITAR!D4)</f>
        <v>cxM</v>
      </c>
      <c r="E4" s="211">
        <f>IF(DIGITAR!E4="","",DIGITAR!E4)</f>
        <v>23</v>
      </c>
      <c r="F4" s="211" t="str">
        <f>DIGITAR!L4</f>
        <v/>
      </c>
      <c r="G4" s="211" t="str">
        <f>DIGITAR!M4</f>
        <v/>
      </c>
      <c r="H4" s="211" t="str">
        <f>DIGITAR!N4</f>
        <v/>
      </c>
      <c r="I4" s="380" t="str">
        <f>DIGITAR!O4</f>
        <v/>
      </c>
      <c r="J4" s="211" t="str">
        <f>DIGITAR!P4</f>
        <v/>
      </c>
      <c r="K4" s="371"/>
      <c r="L4" s="371"/>
      <c r="M4" s="371"/>
    </row>
    <row r="5" spans="1:13" ht="16.5" thickBot="1" x14ac:dyDescent="0.3">
      <c r="A5" s="211">
        <f>IF(DIGITAR!A5="","",DIGITAR!A5)</f>
        <v>1</v>
      </c>
      <c r="B5" s="211" t="str">
        <f>IF(DIGITAR!B5="","",DIGITAR!B5)</f>
        <v>ABACATE</v>
      </c>
      <c r="C5" s="211" t="str">
        <f>IF(DIGITAR!C5="","",DIGITAR!C5)</f>
        <v xml:space="preserve">GEADA </v>
      </c>
      <c r="D5" s="211" t="str">
        <f>IF(DIGITAR!D5="","",DIGITAR!D5)</f>
        <v>cxM</v>
      </c>
      <c r="E5" s="211">
        <f>IF(DIGITAR!E5="","",DIGITAR!E5)</f>
        <v>20</v>
      </c>
      <c r="F5" s="211">
        <f>DIGITAR!L5</f>
        <v>195</v>
      </c>
      <c r="G5" s="211">
        <f>DIGITAR!M5</f>
        <v>195</v>
      </c>
      <c r="H5" s="211">
        <f>DIGITAR!N5</f>
        <v>195</v>
      </c>
      <c r="I5" s="380" t="str">
        <f>DIGITAR!O5</f>
        <v>Preço em alta</v>
      </c>
      <c r="J5" s="211">
        <f>DIGITAR!P5</f>
        <v>190</v>
      </c>
      <c r="K5" s="371"/>
      <c r="L5" s="371"/>
      <c r="M5" s="371"/>
    </row>
    <row r="6" spans="1:13" ht="16.5" thickBot="1" x14ac:dyDescent="0.3">
      <c r="A6" s="211" t="str">
        <f>IF(DIGITAR!A6="","",DIGITAR!A6)</f>
        <v/>
      </c>
      <c r="B6" s="211" t="str">
        <f>IF(DIGITAR!B6="","",DIGITAR!B6)</f>
        <v>ABACATE</v>
      </c>
      <c r="C6" s="211" t="str">
        <f>IF(DIGITAR!C6="","",DIGITAR!C6)</f>
        <v>MARGARIDA</v>
      </c>
      <c r="D6" s="211" t="str">
        <f>IF(DIGITAR!D6="","",DIGITAR!D6)</f>
        <v>cxM</v>
      </c>
      <c r="E6" s="211">
        <f>IF(DIGITAR!E6="","",DIGITAR!E6)</f>
        <v>22</v>
      </c>
      <c r="F6" s="211" t="str">
        <f>DIGITAR!L6</f>
        <v/>
      </c>
      <c r="G6" s="211" t="str">
        <f>DIGITAR!M6</f>
        <v/>
      </c>
      <c r="H6" s="211" t="str">
        <f>DIGITAR!N6</f>
        <v/>
      </c>
      <c r="I6" s="380" t="str">
        <f>DIGITAR!O6</f>
        <v/>
      </c>
      <c r="J6" s="211" t="str">
        <f>DIGITAR!P6</f>
        <v/>
      </c>
      <c r="K6" s="371"/>
      <c r="L6" s="371"/>
      <c r="M6" s="371"/>
    </row>
    <row r="7" spans="1:13" ht="16.5" thickBot="1" x14ac:dyDescent="0.3">
      <c r="A7" s="211" t="str">
        <f>IF(DIGITAR!A7="","",DIGITAR!A7)</f>
        <v/>
      </c>
      <c r="B7" s="211" t="str">
        <f>IF(DIGITAR!B7="","",DIGITAR!B7)</f>
        <v>ABACATE</v>
      </c>
      <c r="C7" s="211" t="str">
        <f>IF(DIGITAR!C7="","",DIGITAR!C7)</f>
        <v>OURO VERDE</v>
      </c>
      <c r="D7" s="211" t="str">
        <f>IF(DIGITAR!D7="","",DIGITAR!D7)</f>
        <v>cxM</v>
      </c>
      <c r="E7" s="211">
        <f>IF(DIGITAR!E7="","",DIGITAR!E7)</f>
        <v>23</v>
      </c>
      <c r="F7" s="211" t="str">
        <f>DIGITAR!L7</f>
        <v/>
      </c>
      <c r="G7" s="211" t="str">
        <f>DIGITAR!M7</f>
        <v/>
      </c>
      <c r="H7" s="211" t="str">
        <f>DIGITAR!N7</f>
        <v/>
      </c>
      <c r="I7" s="380" t="str">
        <f>DIGITAR!O7</f>
        <v/>
      </c>
      <c r="J7" s="211" t="str">
        <f>DIGITAR!P7</f>
        <v/>
      </c>
      <c r="K7" s="371"/>
      <c r="L7" s="371"/>
      <c r="M7" s="371"/>
    </row>
    <row r="8" spans="1:13" ht="16.5" thickBot="1" x14ac:dyDescent="0.3">
      <c r="A8" s="211" t="str">
        <f>IF(DIGITAR!A8="","",DIGITAR!A8)</f>
        <v/>
      </c>
      <c r="B8" s="211" t="str">
        <f>IF(DIGITAR!B8="","",DIGITAR!B8)</f>
        <v>ABACATE</v>
      </c>
      <c r="C8" s="211" t="str">
        <f>IF(DIGITAR!C8="","",DIGITAR!C8)</f>
        <v>QUINTAL</v>
      </c>
      <c r="D8" s="211" t="str">
        <f>IF(DIGITAR!D8="","",DIGITAR!D8)</f>
        <v>cxM</v>
      </c>
      <c r="E8" s="211">
        <f>IF(DIGITAR!E8="","",DIGITAR!E8)</f>
        <v>23</v>
      </c>
      <c r="F8" s="211" t="str">
        <f>DIGITAR!L8</f>
        <v/>
      </c>
      <c r="G8" s="211" t="str">
        <f>DIGITAR!M8</f>
        <v/>
      </c>
      <c r="H8" s="211" t="str">
        <f>DIGITAR!N8</f>
        <v/>
      </c>
      <c r="I8" s="380" t="str">
        <f>DIGITAR!O8</f>
        <v/>
      </c>
      <c r="J8" s="211" t="str">
        <f>DIGITAR!P8</f>
        <v/>
      </c>
      <c r="K8" s="371"/>
      <c r="L8" s="371"/>
      <c r="M8" s="371"/>
    </row>
    <row r="9" spans="1:13" ht="16.5" thickBot="1" x14ac:dyDescent="0.3">
      <c r="A9" s="211" t="str">
        <f>IF(DIGITAR!A9="","",DIGITAR!A9)</f>
        <v/>
      </c>
      <c r="B9" s="211" t="str">
        <f>IF(DIGITAR!B9="","",DIGITAR!B9)</f>
        <v>ABACATE</v>
      </c>
      <c r="C9" s="211" t="str">
        <f>IF(DIGITAR!C9="","",DIGITAR!C9)</f>
        <v>AVOCADO</v>
      </c>
      <c r="D9" s="211" t="str">
        <f>IF(DIGITAR!D9="","",DIGITAR!D9)</f>
        <v>cxT</v>
      </c>
      <c r="E9" s="211" t="str">
        <f>IF(DIGITAR!E9="","",DIGITAR!E9)</f>
        <v/>
      </c>
      <c r="F9" s="211" t="str">
        <f>DIGITAR!L9</f>
        <v/>
      </c>
      <c r="G9" s="211" t="str">
        <f>DIGITAR!M9</f>
        <v/>
      </c>
      <c r="H9" s="211" t="str">
        <f>DIGITAR!N9</f>
        <v/>
      </c>
      <c r="I9" s="380" t="str">
        <f>DIGITAR!O9</f>
        <v/>
      </c>
      <c r="J9" s="211" t="str">
        <f>DIGITAR!P9</f>
        <v/>
      </c>
      <c r="K9" s="371"/>
      <c r="L9" s="371"/>
      <c r="M9" s="371"/>
    </row>
    <row r="10" spans="1:13" ht="16.5" thickBot="1" x14ac:dyDescent="0.3">
      <c r="A10" s="211" t="str">
        <f>IF(DIGITAR!A10="","",DIGITAR!A10)</f>
        <v/>
      </c>
      <c r="B10" s="211" t="str">
        <f>IF(DIGITAR!B10="","",DIGITAR!B10)</f>
        <v>ABACATE</v>
      </c>
      <c r="C10" s="211" t="str">
        <f>IF(DIGITAR!C10="","",DIGITAR!C10)</f>
        <v>AVOCADO</v>
      </c>
      <c r="D10" s="211" t="str">
        <f>IF(DIGITAR!D10="","",DIGITAR!D10)</f>
        <v>cxT</v>
      </c>
      <c r="E10" s="211">
        <f>IF(DIGITAR!E10="","",DIGITAR!E10)</f>
        <v>6</v>
      </c>
      <c r="F10" s="211" t="str">
        <f>DIGITAR!L10</f>
        <v/>
      </c>
      <c r="G10" s="211" t="str">
        <f>DIGITAR!M10</f>
        <v/>
      </c>
      <c r="H10" s="211" t="str">
        <f>DIGITAR!N10</f>
        <v/>
      </c>
      <c r="I10" s="380" t="str">
        <f>DIGITAR!O10</f>
        <v/>
      </c>
      <c r="J10" s="211" t="str">
        <f>DIGITAR!P10</f>
        <v/>
      </c>
      <c r="K10" s="371"/>
      <c r="L10" s="371"/>
      <c r="M10" s="371"/>
    </row>
    <row r="11" spans="1:13" ht="16.5" thickBot="1" x14ac:dyDescent="0.3">
      <c r="A11" s="211">
        <f>IF(DIGITAR!A11="","",DIGITAR!A11)</f>
        <v>2</v>
      </c>
      <c r="B11" s="211" t="str">
        <f>IF(DIGITAR!B11="","",DIGITAR!B11)</f>
        <v>ABACAXI</v>
      </c>
      <c r="C11" s="211" t="str">
        <f>IF(DIGITAR!C11="","",DIGITAR!C11)</f>
        <v>HAVAI     5 a 6</v>
      </c>
      <c r="D11" s="211" t="str">
        <f>IF(DIGITAR!D11="","",DIGITAR!D11)</f>
        <v>mCx</v>
      </c>
      <c r="E11" s="211">
        <f>IF(DIGITAR!E11="","",DIGITAR!E11)</f>
        <v>8</v>
      </c>
      <c r="F11" s="211">
        <f>DIGITAR!L11</f>
        <v>80</v>
      </c>
      <c r="G11" s="211">
        <f>DIGITAR!M11</f>
        <v>80</v>
      </c>
      <c r="H11" s="211">
        <f>DIGITAR!N11</f>
        <v>80</v>
      </c>
      <c r="I11" s="380" t="str">
        <f>DIGITAR!O11</f>
        <v/>
      </c>
      <c r="J11" s="211" t="str">
        <f>DIGITAR!P11</f>
        <v/>
      </c>
      <c r="K11" s="371"/>
      <c r="L11" s="371"/>
      <c r="M11" s="371"/>
    </row>
    <row r="12" spans="1:13" ht="16.5" thickBot="1" x14ac:dyDescent="0.3">
      <c r="A12" s="211" t="str">
        <f>IF(DIGITAR!A12="","",DIGITAR!A12)</f>
        <v/>
      </c>
      <c r="B12" s="211" t="str">
        <f>IF(DIGITAR!B12="","",DIGITAR!B12)</f>
        <v>ABACAXI</v>
      </c>
      <c r="C12" s="211" t="str">
        <f>IF(DIGITAR!C12="","",DIGITAR!C12)</f>
        <v>HAVAI    8 a 10</v>
      </c>
      <c r="D12" s="211" t="str">
        <f>IF(DIGITAR!D12="","",DIGITAR!D12)</f>
        <v>cxM</v>
      </c>
      <c r="E12" s="211">
        <f>IF(DIGITAR!E12="","",DIGITAR!E12)</f>
        <v>18</v>
      </c>
      <c r="F12" s="211" t="str">
        <f>DIGITAR!L12</f>
        <v/>
      </c>
      <c r="G12" s="211" t="str">
        <f>DIGITAR!M12</f>
        <v/>
      </c>
      <c r="H12" s="211" t="str">
        <f>DIGITAR!N12</f>
        <v/>
      </c>
      <c r="I12" s="380" t="str">
        <f>DIGITAR!O12</f>
        <v/>
      </c>
      <c r="J12" s="211" t="str">
        <f>DIGITAR!P12</f>
        <v/>
      </c>
      <c r="K12" s="371"/>
      <c r="L12" s="371"/>
      <c r="M12" s="371"/>
    </row>
    <row r="13" spans="1:13" ht="16.5" thickBot="1" x14ac:dyDescent="0.3">
      <c r="A13" s="211" t="str">
        <f>IF(DIGITAR!A13="","",DIGITAR!A13)</f>
        <v/>
      </c>
      <c r="B13" s="211" t="str">
        <f>IF(DIGITAR!B13="","",DIGITAR!B13)</f>
        <v>ABACAXI</v>
      </c>
      <c r="C13" s="211" t="str">
        <f>IF(DIGITAR!C13="","",DIGITAR!C13)</f>
        <v>PEROLA  5 a 6</v>
      </c>
      <c r="D13" s="211" t="str">
        <f>IF(DIGITAR!D13="","",DIGITAR!D13)</f>
        <v>mCx</v>
      </c>
      <c r="E13" s="211">
        <f>IF(DIGITAR!E13="","",DIGITAR!E13)</f>
        <v>9</v>
      </c>
      <c r="F13" s="211" t="str">
        <f>DIGITAR!L13</f>
        <v/>
      </c>
      <c r="G13" s="211" t="str">
        <f>DIGITAR!M13</f>
        <v/>
      </c>
      <c r="H13" s="211" t="str">
        <f>DIGITAR!N13</f>
        <v/>
      </c>
      <c r="I13" s="380" t="str">
        <f>DIGITAR!O13</f>
        <v/>
      </c>
      <c r="J13" s="211" t="str">
        <f>DIGITAR!P13</f>
        <v/>
      </c>
      <c r="K13" s="371"/>
      <c r="L13" s="371"/>
      <c r="M13" s="371"/>
    </row>
    <row r="14" spans="1:13" ht="16.5" thickBot="1" x14ac:dyDescent="0.3">
      <c r="A14" s="211">
        <f>IF(DIGITAR!A14="","",DIGITAR!A14)</f>
        <v>3</v>
      </c>
      <c r="B14" s="211" t="str">
        <f>IF(DIGITAR!B14="","",DIGITAR!B14)</f>
        <v>ABACAXI</v>
      </c>
      <c r="C14" s="211" t="str">
        <f>IF(DIGITAR!C14="","",DIGITAR!C14)</f>
        <v>PEROLA  8 a 10</v>
      </c>
      <c r="D14" s="211" t="str">
        <f>IF(DIGITAR!D14="","",DIGITAR!D14)</f>
        <v>cxM</v>
      </c>
      <c r="E14" s="211">
        <f>IF(DIGITAR!E14="","",DIGITAR!E14)</f>
        <v>18</v>
      </c>
      <c r="F14" s="211">
        <f>DIGITAR!L14</f>
        <v>65</v>
      </c>
      <c r="G14" s="211">
        <f>DIGITAR!M14</f>
        <v>70</v>
      </c>
      <c r="H14" s="211">
        <f>DIGITAR!N14</f>
        <v>65</v>
      </c>
      <c r="I14" s="380" t="str">
        <f>DIGITAR!O14</f>
        <v>Preço em baixa</v>
      </c>
      <c r="J14" s="211">
        <f>DIGITAR!P14</f>
        <v>70</v>
      </c>
      <c r="K14" s="371"/>
      <c r="L14" s="371"/>
      <c r="M14" s="371"/>
    </row>
    <row r="15" spans="1:13" ht="16.5" thickBot="1" x14ac:dyDescent="0.3">
      <c r="A15" s="211" t="str">
        <f>IF(DIGITAR!A15="","",DIGITAR!A15)</f>
        <v/>
      </c>
      <c r="B15" s="211" t="str">
        <f>IF(DIGITAR!B15="","",DIGITAR!B15)</f>
        <v xml:space="preserve">ABIU </v>
      </c>
      <c r="C15" s="211" t="str">
        <f>IF(DIGITAR!C15="","",DIGITAR!C15)</f>
        <v/>
      </c>
      <c r="D15" s="211" t="str">
        <f>IF(DIGITAR!D15="","",DIGITAR!D15)</f>
        <v/>
      </c>
      <c r="E15" s="211" t="str">
        <f>IF(DIGITAR!E15="","",DIGITAR!E15)</f>
        <v/>
      </c>
      <c r="F15" s="211" t="str">
        <f>DIGITAR!L15</f>
        <v/>
      </c>
      <c r="G15" s="211" t="str">
        <f>DIGITAR!M15</f>
        <v/>
      </c>
      <c r="H15" s="211" t="str">
        <f>DIGITAR!N15</f>
        <v/>
      </c>
      <c r="I15" s="380">
        <f>DIGITAR!O15</f>
        <v>0</v>
      </c>
      <c r="J15" s="211" t="str">
        <f>DIGITAR!P15</f>
        <v/>
      </c>
      <c r="K15" s="371"/>
      <c r="L15" s="371"/>
      <c r="M15" s="371"/>
    </row>
    <row r="16" spans="1:13" ht="16.5" thickBot="1" x14ac:dyDescent="0.3">
      <c r="A16" s="211" t="str">
        <f>IF(DIGITAR!A16="","",DIGITAR!A16)</f>
        <v/>
      </c>
      <c r="B16" s="211" t="str">
        <f>IF(DIGITAR!B16="","",DIGITAR!B16)</f>
        <v>ACEROLA</v>
      </c>
      <c r="C16" s="211" t="str">
        <f>IF(DIGITAR!C16="","",DIGITAR!C16)</f>
        <v>FRESCA</v>
      </c>
      <c r="D16" s="211" t="str">
        <f>IF(DIGITAR!D16="","",DIGITAR!D16)</f>
        <v/>
      </c>
      <c r="E16" s="211">
        <f>IF(DIGITAR!E16="","",DIGITAR!E16)</f>
        <v>5</v>
      </c>
      <c r="F16" s="211" t="str">
        <f>DIGITAR!L16</f>
        <v/>
      </c>
      <c r="G16" s="211" t="str">
        <f>DIGITAR!M16</f>
        <v/>
      </c>
      <c r="H16" s="211" t="str">
        <f>DIGITAR!N16</f>
        <v/>
      </c>
      <c r="I16" s="380" t="str">
        <f>DIGITAR!O16</f>
        <v/>
      </c>
      <c r="J16" s="211" t="str">
        <f>DIGITAR!P16</f>
        <v/>
      </c>
      <c r="K16" s="371"/>
      <c r="L16" s="371"/>
      <c r="M16" s="371"/>
    </row>
    <row r="17" spans="1:13" ht="16.5" thickBot="1" x14ac:dyDescent="0.3">
      <c r="A17" s="211">
        <f>IF(DIGITAR!A17="","",DIGITAR!A17)</f>
        <v>4</v>
      </c>
      <c r="B17" s="211" t="str">
        <f>IF(DIGITAR!B17="","",DIGITAR!B17)</f>
        <v>AMEIXA</v>
      </c>
      <c r="C17" s="211" t="str">
        <f>IF(DIGITAR!C17="","",DIGITAR!C17)</f>
        <v>IMPORTADO</v>
      </c>
      <c r="D17" s="211" t="str">
        <f>IF(DIGITAR!D17="","",DIGITAR!D17)</f>
        <v>cxP</v>
      </c>
      <c r="E17" s="211">
        <f>IF(DIGITAR!E17="","",DIGITAR!E17)</f>
        <v>9</v>
      </c>
      <c r="F17" s="211">
        <f>DIGITAR!L17</f>
        <v>130</v>
      </c>
      <c r="G17" s="211">
        <f>DIGITAR!M17</f>
        <v>130</v>
      </c>
      <c r="H17" s="211">
        <f>DIGITAR!N17</f>
        <v>130</v>
      </c>
      <c r="I17" s="380" t="str">
        <f>DIGITAR!O17</f>
        <v>Preço estável</v>
      </c>
      <c r="J17" s="211">
        <f>DIGITAR!P17</f>
        <v>130</v>
      </c>
      <c r="K17" s="371"/>
      <c r="L17" s="371"/>
      <c r="M17" s="371"/>
    </row>
    <row r="18" spans="1:13" ht="16.5" thickBot="1" x14ac:dyDescent="0.3">
      <c r="A18" s="211" t="str">
        <f>IF(DIGITAR!A18="","",DIGITAR!A18)</f>
        <v/>
      </c>
      <c r="B18" s="211" t="str">
        <f>IF(DIGITAR!B18="","",DIGITAR!B18)</f>
        <v>AMEIXA</v>
      </c>
      <c r="C18" s="211" t="str">
        <f>IF(DIGITAR!C18="","",DIGITAR!C18)</f>
        <v>IMPORTADO</v>
      </c>
      <c r="D18" s="211" t="str">
        <f>IF(DIGITAR!D18="","",DIGITAR!D18)</f>
        <v>cxP</v>
      </c>
      <c r="E18" s="211">
        <f>IF(DIGITAR!E18="","",DIGITAR!E18)</f>
        <v>7</v>
      </c>
      <c r="F18" s="211" t="str">
        <f>DIGITAR!L18</f>
        <v/>
      </c>
      <c r="G18" s="211" t="str">
        <f>DIGITAR!M18</f>
        <v/>
      </c>
      <c r="H18" s="211" t="str">
        <f>DIGITAR!N18</f>
        <v/>
      </c>
      <c r="I18" s="380" t="str">
        <f>DIGITAR!O18</f>
        <v/>
      </c>
      <c r="J18" s="211" t="str">
        <f>DIGITAR!P18</f>
        <v/>
      </c>
      <c r="K18" s="371"/>
      <c r="L18" s="371"/>
      <c r="M18" s="371"/>
    </row>
    <row r="19" spans="1:13" ht="16.5" thickBot="1" x14ac:dyDescent="0.3">
      <c r="A19" s="211">
        <f>IF(DIGITAR!A19="","",DIGITAR!A19)</f>
        <v>5</v>
      </c>
      <c r="B19" s="211" t="str">
        <f>IF(DIGITAR!B19="","",DIGITAR!B19)</f>
        <v>AMEIXA</v>
      </c>
      <c r="C19" s="211" t="str">
        <f>IF(DIGITAR!C19="","",DIGITAR!C19)</f>
        <v>NACIONAL</v>
      </c>
      <c r="D19" s="211" t="str">
        <f>IF(DIGITAR!D19="","",DIGITAR!D19)</f>
        <v>3 e 4 A</v>
      </c>
      <c r="E19" s="388" t="str">
        <f>IF(DIGITAR!E19="","",DIGITAR!E19)</f>
        <v/>
      </c>
      <c r="F19" s="211">
        <f>DIGITAR!L19</f>
        <v>55</v>
      </c>
      <c r="G19" s="211">
        <f>DIGITAR!M19</f>
        <v>55</v>
      </c>
      <c r="H19" s="211">
        <f>DIGITAR!N19</f>
        <v>55</v>
      </c>
      <c r="I19" s="380" t="str">
        <f>DIGITAR!O19</f>
        <v>Preço em alta</v>
      </c>
      <c r="J19" s="211">
        <f>DIGITAR!P19</f>
        <v>50</v>
      </c>
      <c r="K19" s="371"/>
      <c r="L19" s="371"/>
      <c r="M19" s="371"/>
    </row>
    <row r="20" spans="1:13" ht="16.5" thickBot="1" x14ac:dyDescent="0.3">
      <c r="A20" s="211" t="str">
        <f>IF(DIGITAR!A20="","",DIGITAR!A20)</f>
        <v/>
      </c>
      <c r="B20" s="211" t="str">
        <f>IF(DIGITAR!B20="","",DIGITAR!B20)</f>
        <v>AMEIXA</v>
      </c>
      <c r="C20" s="211" t="str">
        <f>IF(DIGITAR!C20="","",DIGITAR!C20)</f>
        <v>NACIONAL</v>
      </c>
      <c r="D20" s="211" t="str">
        <f>IF(DIGITAR!D20="","",DIGITAR!D20)</f>
        <v>4 A</v>
      </c>
      <c r="E20" s="388">
        <f>IF(DIGITAR!E20="","",DIGITAR!E20)</f>
        <v>6</v>
      </c>
      <c r="F20" s="211" t="str">
        <f>DIGITAR!L20</f>
        <v/>
      </c>
      <c r="G20" s="211" t="str">
        <f>DIGITAR!M20</f>
        <v/>
      </c>
      <c r="H20" s="211" t="str">
        <f>DIGITAR!N20</f>
        <v/>
      </c>
      <c r="I20" s="380" t="str">
        <f>DIGITAR!O20</f>
        <v/>
      </c>
      <c r="J20" s="211" t="str">
        <f>DIGITAR!P20</f>
        <v/>
      </c>
      <c r="K20" s="371"/>
      <c r="L20" s="371"/>
      <c r="M20" s="371"/>
    </row>
    <row r="21" spans="1:13" ht="16.5" thickBot="1" x14ac:dyDescent="0.3">
      <c r="A21" s="211" t="str">
        <f>IF(DIGITAR!A21="","",DIGITAR!A21)</f>
        <v/>
      </c>
      <c r="B21" s="211" t="str">
        <f>IF(DIGITAR!B21="","",DIGITAR!B21)</f>
        <v>AMEIXA</v>
      </c>
      <c r="C21" s="211" t="str">
        <f>IF(DIGITAR!C21="","",DIGITAR!C21)</f>
        <v>NACIONAL</v>
      </c>
      <c r="D21" s="211" t="str">
        <f>IF(DIGITAR!D21="","",DIGITAR!D21)</f>
        <v>10 Bd</v>
      </c>
      <c r="E21" s="388" t="str">
        <f>IF(DIGITAR!E21="","",DIGITAR!E21)</f>
        <v/>
      </c>
      <c r="F21" s="211" t="str">
        <f>DIGITAR!L21</f>
        <v/>
      </c>
      <c r="G21" s="211" t="str">
        <f>DIGITAR!M21</f>
        <v/>
      </c>
      <c r="H21" s="211" t="str">
        <f>DIGITAR!N21</f>
        <v/>
      </c>
      <c r="I21" s="380" t="str">
        <f>DIGITAR!O21</f>
        <v/>
      </c>
      <c r="J21" s="211" t="str">
        <f>DIGITAR!P21</f>
        <v/>
      </c>
      <c r="K21" s="371"/>
      <c r="L21" s="371"/>
      <c r="M21" s="371"/>
    </row>
    <row r="22" spans="1:13" ht="16.5" thickBot="1" x14ac:dyDescent="0.3">
      <c r="A22" s="211" t="str">
        <f>IF(DIGITAR!A22="","",DIGITAR!A22)</f>
        <v/>
      </c>
      <c r="B22" s="211" t="str">
        <f>IF(DIGITAR!B22="","",DIGITAR!B22)</f>
        <v>AMEIXA</v>
      </c>
      <c r="C22" s="211" t="str">
        <f>IF(DIGITAR!C22="","",DIGITAR!C22)</f>
        <v>CUMBUCA</v>
      </c>
      <c r="D22" s="211" t="str">
        <f>IF(DIGITAR!D22="","",DIGITAR!D22)</f>
        <v>600g</v>
      </c>
      <c r="E22" s="388" t="str">
        <f>IF(DIGITAR!E22="","",DIGITAR!E22)</f>
        <v/>
      </c>
      <c r="F22" s="211" t="str">
        <f>DIGITAR!L22</f>
        <v/>
      </c>
      <c r="G22" s="211" t="str">
        <f>DIGITAR!M22</f>
        <v/>
      </c>
      <c r="H22" s="211" t="str">
        <f>DIGITAR!N22</f>
        <v/>
      </c>
      <c r="I22" s="380" t="str">
        <f>DIGITAR!O22</f>
        <v/>
      </c>
      <c r="J22" s="211" t="str">
        <f>DIGITAR!P22</f>
        <v/>
      </c>
      <c r="K22" s="371"/>
      <c r="L22" s="371"/>
      <c r="M22" s="371"/>
    </row>
    <row r="23" spans="1:13" ht="16.5" thickBot="1" x14ac:dyDescent="0.3">
      <c r="A23" s="211" t="str">
        <f>IF(DIGITAR!A23="","",DIGITAR!A23)</f>
        <v/>
      </c>
      <c r="B23" s="211" t="str">
        <f>IF(DIGITAR!B23="","",DIGITAR!B23)</f>
        <v>AMEIXA</v>
      </c>
      <c r="C23" s="211" t="str">
        <f>IF(DIGITAR!C23="","",DIGITAR!C23)</f>
        <v>CUMBUCA</v>
      </c>
      <c r="D23" s="211" t="str">
        <f>IF(DIGITAR!D23="","",DIGITAR!D23)</f>
        <v>500g</v>
      </c>
      <c r="E23" s="388" t="str">
        <f>IF(DIGITAR!E23="","",DIGITAR!E23)</f>
        <v/>
      </c>
      <c r="F23" s="211" t="str">
        <f>DIGITAR!L23</f>
        <v/>
      </c>
      <c r="G23" s="211" t="str">
        <f>DIGITAR!M23</f>
        <v/>
      </c>
      <c r="H23" s="211" t="str">
        <f>DIGITAR!N23</f>
        <v/>
      </c>
      <c r="I23" s="380" t="str">
        <f>DIGITAR!O23</f>
        <v/>
      </c>
      <c r="J23" s="211" t="str">
        <f>DIGITAR!P23</f>
        <v/>
      </c>
      <c r="K23" s="371"/>
      <c r="L23" s="371"/>
      <c r="M23" s="371"/>
    </row>
    <row r="24" spans="1:13" ht="16.5" thickBot="1" x14ac:dyDescent="0.3">
      <c r="A24" s="211" t="str">
        <f>IF(DIGITAR!A24="","",DIGITAR!A24)</f>
        <v/>
      </c>
      <c r="B24" s="211" t="str">
        <f>IF(DIGITAR!B24="","",DIGITAR!B24)</f>
        <v>AMEIXA</v>
      </c>
      <c r="C24" s="211" t="str">
        <f>IF(DIGITAR!C24="","",DIGITAR!C24)</f>
        <v xml:space="preserve">Dagem </v>
      </c>
      <c r="D24" s="211" t="str">
        <f>IF(DIGITAR!D24="","",DIGITAR!D24)</f>
        <v/>
      </c>
      <c r="E24" s="388">
        <f>IF(DIGITAR!E24="","",DIGITAR!E24)</f>
        <v>10</v>
      </c>
      <c r="F24" s="211" t="str">
        <f>DIGITAR!L24</f>
        <v/>
      </c>
      <c r="G24" s="211" t="str">
        <f>DIGITAR!M24</f>
        <v/>
      </c>
      <c r="H24" s="211" t="str">
        <f>DIGITAR!N24</f>
        <v/>
      </c>
      <c r="I24" s="380" t="str">
        <f>DIGITAR!O24</f>
        <v/>
      </c>
      <c r="J24" s="211" t="str">
        <f>DIGITAR!P24</f>
        <v/>
      </c>
      <c r="K24" s="371"/>
      <c r="L24" s="371"/>
      <c r="M24" s="371"/>
    </row>
    <row r="25" spans="1:13" ht="16.5" thickBot="1" x14ac:dyDescent="0.3">
      <c r="A25" s="211" t="str">
        <f>IF(DIGITAR!A25="","",DIGITAR!A25)</f>
        <v/>
      </c>
      <c r="B25" s="211" t="str">
        <f>IF(DIGITAR!B25="","",DIGITAR!B25)</f>
        <v>AMEIXA</v>
      </c>
      <c r="C25" s="211" t="str">
        <f>IF(DIGITAR!C25="","",DIGITAR!C25)</f>
        <v>GRAUDA</v>
      </c>
      <c r="D25" s="211" t="str">
        <f>IF(DIGITAR!D25="","",DIGITAR!D25)</f>
        <v/>
      </c>
      <c r="E25" s="388" t="str">
        <f>IF(DIGITAR!E25="","",DIGITAR!E25)</f>
        <v/>
      </c>
      <c r="F25" s="211" t="str">
        <f>DIGITAR!L25</f>
        <v/>
      </c>
      <c r="G25" s="211" t="str">
        <f>DIGITAR!M25</f>
        <v/>
      </c>
      <c r="H25" s="211" t="str">
        <f>DIGITAR!N25</f>
        <v/>
      </c>
      <c r="I25" s="380" t="str">
        <f>DIGITAR!O25</f>
        <v/>
      </c>
      <c r="J25" s="211" t="str">
        <f>DIGITAR!P25</f>
        <v/>
      </c>
      <c r="K25" s="371"/>
      <c r="L25" s="371"/>
      <c r="M25" s="371"/>
    </row>
    <row r="26" spans="1:13" ht="16.5" thickBot="1" x14ac:dyDescent="0.3">
      <c r="A26" s="211" t="str">
        <f>IF(DIGITAR!A26="","",DIGITAR!A26)</f>
        <v/>
      </c>
      <c r="B26" s="211" t="str">
        <f>IF(DIGITAR!B26="","",DIGITAR!B26)</f>
        <v>AMEIXA</v>
      </c>
      <c r="C26" s="211" t="str">
        <f>IF(DIGITAR!C26="","",DIGITAR!C26)</f>
        <v>IRATE</v>
      </c>
      <c r="D26" s="211" t="str">
        <f>IF(DIGITAR!D26="","",DIGITAR!D26)</f>
        <v>cxP</v>
      </c>
      <c r="E26" s="388" t="str">
        <f>IF(DIGITAR!E26="","",DIGITAR!E26)</f>
        <v>3A</v>
      </c>
      <c r="F26" s="211" t="str">
        <f>DIGITAR!L26</f>
        <v/>
      </c>
      <c r="G26" s="211" t="str">
        <f>DIGITAR!M26</f>
        <v/>
      </c>
      <c r="H26" s="211" t="str">
        <f>DIGITAR!N26</f>
        <v/>
      </c>
      <c r="I26" s="380" t="str">
        <f>DIGITAR!O26</f>
        <v/>
      </c>
      <c r="J26" s="211" t="str">
        <f>DIGITAR!P26</f>
        <v/>
      </c>
      <c r="K26" s="371"/>
      <c r="L26" s="371"/>
      <c r="M26" s="371"/>
    </row>
    <row r="27" spans="1:13" ht="16.5" thickBot="1" x14ac:dyDescent="0.3">
      <c r="A27" s="211" t="str">
        <f>IF(DIGITAR!A27="","",DIGITAR!A27)</f>
        <v/>
      </c>
      <c r="B27" s="211" t="str">
        <f>IF(DIGITAR!B27="","",DIGITAR!B27)</f>
        <v>AMEIXA</v>
      </c>
      <c r="C27" s="211" t="str">
        <f>IF(DIGITAR!C27="","",DIGITAR!C27)</f>
        <v>IRATE</v>
      </c>
      <c r="D27" s="211" t="str">
        <f>IF(DIGITAR!D27="","",DIGITAR!D27)</f>
        <v>cxP</v>
      </c>
      <c r="E27" s="388" t="str">
        <f>IF(DIGITAR!E27="","",DIGITAR!E27)</f>
        <v>2A</v>
      </c>
      <c r="F27" s="211" t="str">
        <f>DIGITAR!L27</f>
        <v/>
      </c>
      <c r="G27" s="211" t="str">
        <f>DIGITAR!M27</f>
        <v/>
      </c>
      <c r="H27" s="211" t="str">
        <f>DIGITAR!N27</f>
        <v/>
      </c>
      <c r="I27" s="380" t="str">
        <f>DIGITAR!O27</f>
        <v/>
      </c>
      <c r="J27" s="211" t="str">
        <f>DIGITAR!P27</f>
        <v/>
      </c>
    </row>
    <row r="28" spans="1:13" ht="16.5" thickBot="1" x14ac:dyDescent="0.3">
      <c r="A28" s="211" t="str">
        <f>IF(DIGITAR!A28="","",DIGITAR!A28)</f>
        <v/>
      </c>
      <c r="B28" s="211" t="str">
        <f>IF(DIGITAR!B28="","",DIGITAR!B28)</f>
        <v>AMEIXA</v>
      </c>
      <c r="C28" s="211" t="str">
        <f>IF(DIGITAR!C28="","",DIGITAR!C28)</f>
        <v>LETÍCIA M</v>
      </c>
      <c r="D28" s="211" t="str">
        <f>IF(DIGITAR!D28="","",DIGITAR!D28)</f>
        <v>5A</v>
      </c>
      <c r="E28" s="388">
        <f>IF(DIGITAR!E28="","",DIGITAR!E28)</f>
        <v>6</v>
      </c>
      <c r="F28" s="211" t="str">
        <f>DIGITAR!L28</f>
        <v/>
      </c>
      <c r="G28" s="211" t="str">
        <f>DIGITAR!M28</f>
        <v/>
      </c>
      <c r="H28" s="211" t="str">
        <f>DIGITAR!N28</f>
        <v/>
      </c>
      <c r="I28" s="380" t="str">
        <f>DIGITAR!O28</f>
        <v/>
      </c>
      <c r="J28" s="211" t="str">
        <f>DIGITAR!P28</f>
        <v/>
      </c>
    </row>
    <row r="29" spans="1:13" ht="16.5" thickBot="1" x14ac:dyDescent="0.3">
      <c r="A29" s="211" t="str">
        <f>IF(DIGITAR!A29="","",DIGITAR!A29)</f>
        <v/>
      </c>
      <c r="B29" s="211" t="str">
        <f>IF(DIGITAR!B29="","",DIGITAR!B29)</f>
        <v>AMEIXA</v>
      </c>
      <c r="C29" s="211" t="str">
        <f>IF(DIGITAR!C29="","",DIGITAR!C29)</f>
        <v>RUBIMEL VERDE</v>
      </c>
      <c r="D29" s="211" t="str">
        <f>IF(DIGITAR!D29="","",DIGITAR!D29)</f>
        <v>Cx</v>
      </c>
      <c r="E29" s="388" t="str">
        <f>DIGITAR!E34</f>
        <v>6 A</v>
      </c>
      <c r="F29" s="211" t="str">
        <f>DIGITAR!L29</f>
        <v/>
      </c>
      <c r="G29" s="211" t="str">
        <f>DIGITAR!M29</f>
        <v/>
      </c>
      <c r="H29" s="211" t="str">
        <f>DIGITAR!N29</f>
        <v/>
      </c>
      <c r="I29" s="380" t="str">
        <f>DIGITAR!O29</f>
        <v/>
      </c>
      <c r="J29" s="211" t="str">
        <f>DIGITAR!P29</f>
        <v/>
      </c>
    </row>
    <row r="30" spans="1:13" ht="16.5" thickBot="1" x14ac:dyDescent="0.3">
      <c r="A30" s="211" t="str">
        <f>IF(DIGITAR!A30="","",DIGITAR!A30)</f>
        <v/>
      </c>
      <c r="B30" s="211" t="str">
        <f>IF(DIGITAR!B30="","",DIGITAR!B30)</f>
        <v>AMEIXA</v>
      </c>
      <c r="C30" s="211" t="str">
        <f>IF(DIGITAR!C30="","",DIGITAR!C30)</f>
        <v>RUBIMEL LARANJA</v>
      </c>
      <c r="D30" s="211" t="str">
        <f>IF(DIGITAR!D30="","",DIGITAR!D30)</f>
        <v>Cx</v>
      </c>
      <c r="E30" s="388">
        <f>DIGITAR!E35</f>
        <v>0</v>
      </c>
      <c r="F30" s="211" t="str">
        <f>DIGITAR!L30</f>
        <v/>
      </c>
      <c r="G30" s="211" t="str">
        <f>DIGITAR!M30</f>
        <v/>
      </c>
      <c r="H30" s="211" t="str">
        <f>DIGITAR!N30</f>
        <v/>
      </c>
      <c r="I30" s="380" t="str">
        <f>DIGITAR!O30</f>
        <v/>
      </c>
      <c r="J30" s="211" t="str">
        <f>DIGITAR!P30</f>
        <v/>
      </c>
    </row>
    <row r="31" spans="1:13" ht="16.5" thickBot="1" x14ac:dyDescent="0.3">
      <c r="A31" s="211" t="str">
        <f>IF(DIGITAR!A31="","",DIGITAR!A31)</f>
        <v/>
      </c>
      <c r="B31" s="211" t="str">
        <f>IF(DIGITAR!B31="","",DIGITAR!B31)</f>
        <v>AMEIXA</v>
      </c>
      <c r="C31" s="211" t="str">
        <f>IF(DIGITAR!C31="","",DIGITAR!C31)</f>
        <v>RUBIMEL PRETA</v>
      </c>
      <c r="D31" s="211" t="str">
        <f>IF(DIGITAR!D31="","",DIGITAR!D31)</f>
        <v>Cx</v>
      </c>
      <c r="E31" s="388" t="str">
        <f>DIGITAR!E36</f>
        <v>5 A</v>
      </c>
      <c r="F31" s="211" t="str">
        <f>DIGITAR!L31</f>
        <v/>
      </c>
      <c r="G31" s="211" t="str">
        <f>DIGITAR!M31</f>
        <v/>
      </c>
      <c r="H31" s="211" t="str">
        <f>DIGITAR!N31</f>
        <v/>
      </c>
      <c r="I31" s="380" t="str">
        <f>DIGITAR!O31</f>
        <v/>
      </c>
      <c r="J31" s="211" t="str">
        <f>DIGITAR!P31</f>
        <v/>
      </c>
    </row>
    <row r="32" spans="1:13" ht="16.5" thickBot="1" x14ac:dyDescent="0.3">
      <c r="A32" s="211" t="str">
        <f>IF(DIGITAR!A32="","",DIGITAR!A32)</f>
        <v/>
      </c>
      <c r="B32" s="211" t="str">
        <f>IF(DIGITAR!B32="","",DIGITAR!B32)</f>
        <v>AMEIXA</v>
      </c>
      <c r="C32" s="211" t="str">
        <f>IF(DIGITAR!C32="","",DIGITAR!C32)</f>
        <v>RUBIMEL SOLTA</v>
      </c>
      <c r="D32" s="211" t="str">
        <f>IF(DIGITAR!D32="","",DIGITAR!D32)</f>
        <v>cxP</v>
      </c>
      <c r="E32" s="388" t="str">
        <f>DIGITAR!E37</f>
        <v>6 A</v>
      </c>
      <c r="F32" s="211" t="str">
        <f>DIGITAR!L32</f>
        <v/>
      </c>
      <c r="G32" s="211" t="str">
        <f>DIGITAR!M32</f>
        <v/>
      </c>
      <c r="H32" s="211" t="str">
        <f>DIGITAR!N32</f>
        <v/>
      </c>
      <c r="I32" s="380" t="str">
        <f>DIGITAR!O32</f>
        <v/>
      </c>
      <c r="J32" s="211" t="str">
        <f>DIGITAR!P32</f>
        <v/>
      </c>
    </row>
    <row r="33" spans="1:10" ht="16.5" thickBot="1" x14ac:dyDescent="0.3">
      <c r="A33" s="211" t="str">
        <f>IF(DIGITAR!A33="","",DIGITAR!A33)</f>
        <v/>
      </c>
      <c r="B33" s="211" t="str">
        <f>IF(DIGITAR!B33="","",DIGITAR!B33)</f>
        <v>AMEIXA</v>
      </c>
      <c r="C33" s="211" t="str">
        <f>IF(DIGITAR!C33="","",DIGITAR!C33)</f>
        <v>RUBIMEL CUMBUCADA</v>
      </c>
      <c r="D33" s="211" t="str">
        <f>IF(DIGITAR!D33="","",DIGITAR!D33)</f>
        <v>cxP</v>
      </c>
      <c r="E33" s="388" t="str">
        <f>IF(DIGITAR!E33="","",DIGITAR!E33)</f>
        <v/>
      </c>
      <c r="F33" s="211" t="str">
        <f>DIGITAR!L33</f>
        <v/>
      </c>
      <c r="G33" s="211" t="str">
        <f>DIGITAR!M33</f>
        <v/>
      </c>
      <c r="H33" s="211" t="str">
        <f>DIGITAR!N33</f>
        <v/>
      </c>
      <c r="I33" s="380" t="str">
        <f>DIGITAR!O33</f>
        <v/>
      </c>
      <c r="J33" s="211" t="str">
        <f>DIGITAR!P33</f>
        <v/>
      </c>
    </row>
    <row r="34" spans="1:10" ht="16.5" thickBot="1" x14ac:dyDescent="0.3">
      <c r="A34" s="211" t="str">
        <f>IF(DIGITAR!A34="","",DIGITAR!A34)</f>
        <v/>
      </c>
      <c r="B34" s="211" t="str">
        <f>IF(DIGITAR!B34="","",DIGITAR!B34)</f>
        <v>AMEIXA</v>
      </c>
      <c r="C34" s="211" t="str">
        <f>IF(DIGITAR!C34="","",DIGITAR!C34)</f>
        <v>FORTUNE</v>
      </c>
      <c r="D34" s="211" t="str">
        <f>IF(DIGITAR!D34="","",DIGITAR!D34)</f>
        <v>cxP</v>
      </c>
      <c r="E34" s="388" t="str">
        <f>IF(DIGITAR!E34="","",DIGITAR!E34)</f>
        <v>6 A</v>
      </c>
      <c r="F34" s="211" t="str">
        <f>DIGITAR!L34</f>
        <v/>
      </c>
      <c r="G34" s="211" t="str">
        <f>DIGITAR!M34</f>
        <v/>
      </c>
      <c r="H34" s="211" t="str">
        <f>DIGITAR!N34</f>
        <v/>
      </c>
      <c r="I34" s="380" t="str">
        <f>DIGITAR!O34</f>
        <v/>
      </c>
      <c r="J34" s="211" t="str">
        <f>DIGITAR!P34</f>
        <v/>
      </c>
    </row>
    <row r="35" spans="1:10" ht="16.5" thickBot="1" x14ac:dyDescent="0.3">
      <c r="A35" s="211" t="str">
        <f>IF(DIGITAR!A35="","",DIGITAR!A35)</f>
        <v/>
      </c>
      <c r="B35" s="211" t="str">
        <f>IF(DIGITAR!B35="","",DIGITAR!B35)</f>
        <v>AMEIXA</v>
      </c>
      <c r="C35" s="211" t="str">
        <f>IF(DIGITAR!C35="","",DIGITAR!C35)</f>
        <v>FORTUNE</v>
      </c>
      <c r="D35" s="211" t="str">
        <f>IF(DIGITAR!D35="","",DIGITAR!D35)</f>
        <v xml:space="preserve">cxP </v>
      </c>
      <c r="E35" s="388" t="str">
        <f>IF(DIGITAR!E35="","",DIGITAR!E35)</f>
        <v/>
      </c>
      <c r="F35" s="211" t="str">
        <f>DIGITAR!L35</f>
        <v/>
      </c>
      <c r="G35" s="211" t="str">
        <f>DIGITAR!M35</f>
        <v/>
      </c>
      <c r="H35" s="211" t="str">
        <f>DIGITAR!N35</f>
        <v/>
      </c>
      <c r="I35" s="380" t="str">
        <f>DIGITAR!O35</f>
        <v/>
      </c>
      <c r="J35" s="211" t="str">
        <f>DIGITAR!P35</f>
        <v/>
      </c>
    </row>
    <row r="36" spans="1:10" ht="16.5" thickBot="1" x14ac:dyDescent="0.3">
      <c r="A36" s="211" t="str">
        <f>IF(DIGITAR!A36="","",DIGITAR!A36)</f>
        <v/>
      </c>
      <c r="B36" s="211" t="str">
        <f>IF(DIGITAR!B36="","",DIGITAR!B36)</f>
        <v>AMEIXA</v>
      </c>
      <c r="C36" s="211" t="str">
        <f>IF(DIGITAR!C36="","",DIGITAR!C36)</f>
        <v>FORTUNE</v>
      </c>
      <c r="D36" s="211" t="str">
        <f>IF(DIGITAR!D36="","",DIGITAR!D36)</f>
        <v xml:space="preserve">cxP </v>
      </c>
      <c r="E36" s="388" t="str">
        <f>IF(DIGITAR!E36="","",DIGITAR!E36)</f>
        <v>5 A</v>
      </c>
      <c r="F36" s="211" t="str">
        <f>DIGITAR!L36</f>
        <v/>
      </c>
      <c r="G36" s="211" t="str">
        <f>DIGITAR!M36</f>
        <v/>
      </c>
      <c r="H36" s="211" t="str">
        <f>DIGITAR!N36</f>
        <v/>
      </c>
      <c r="I36" s="380" t="str">
        <f>DIGITAR!O36</f>
        <v/>
      </c>
      <c r="J36" s="211" t="str">
        <f>DIGITAR!P36</f>
        <v/>
      </c>
    </row>
    <row r="37" spans="1:10" ht="16.5" thickBot="1" x14ac:dyDescent="0.3">
      <c r="A37" s="211" t="str">
        <f>IF(DIGITAR!A37="","",DIGITAR!A37)</f>
        <v/>
      </c>
      <c r="B37" s="211" t="str">
        <f>IF(DIGITAR!B37="","",DIGITAR!B37)</f>
        <v>AMEIXA</v>
      </c>
      <c r="C37" s="211" t="str">
        <f>IF(DIGITAR!C37="","",DIGITAR!C37)</f>
        <v>FORTUNE</v>
      </c>
      <c r="D37" s="211" t="str">
        <f>IF(DIGITAR!D37="","",DIGITAR!D37)</f>
        <v>cxP</v>
      </c>
      <c r="E37" s="388" t="str">
        <f>IF(DIGITAR!E37="","",DIGITAR!E37)</f>
        <v>6 A</v>
      </c>
      <c r="F37" s="211" t="str">
        <f>DIGITAR!L37</f>
        <v/>
      </c>
      <c r="G37" s="211" t="str">
        <f>DIGITAR!M37</f>
        <v/>
      </c>
      <c r="H37" s="211" t="str">
        <f>DIGITAR!N37</f>
        <v/>
      </c>
      <c r="I37" s="380" t="str">
        <f>DIGITAR!O37</f>
        <v/>
      </c>
      <c r="J37" s="211" t="str">
        <f>DIGITAR!P37</f>
        <v/>
      </c>
    </row>
    <row r="38" spans="1:10" ht="16.5" thickBot="1" x14ac:dyDescent="0.3">
      <c r="A38" s="211" t="str">
        <f>IF(DIGITAR!A38="","",DIGITAR!A38)</f>
        <v/>
      </c>
      <c r="B38" s="211" t="str">
        <f>IF(DIGITAR!B38="","",DIGITAR!B38)</f>
        <v>AMIXA</v>
      </c>
      <c r="C38" s="211" t="str">
        <f>IF(DIGITAR!C38="","",DIGITAR!C38)</f>
        <v/>
      </c>
      <c r="D38" s="211" t="str">
        <f>IF(DIGITAR!D38="","",DIGITAR!D38)</f>
        <v/>
      </c>
      <c r="E38" s="388" t="str">
        <f>IF(DIGITAR!E38="","",DIGITAR!E38)</f>
        <v/>
      </c>
      <c r="F38" s="211" t="str">
        <f>DIGITAR!L38</f>
        <v/>
      </c>
      <c r="G38" s="211" t="str">
        <f>DIGITAR!M38</f>
        <v/>
      </c>
      <c r="H38" s="211" t="str">
        <f>DIGITAR!N38</f>
        <v/>
      </c>
      <c r="I38" s="380">
        <f>DIGITAR!O38</f>
        <v>0</v>
      </c>
      <c r="J38" s="211" t="str">
        <f>DIGITAR!P38</f>
        <v/>
      </c>
    </row>
    <row r="39" spans="1:10" ht="16.5" thickBot="1" x14ac:dyDescent="0.3">
      <c r="A39" s="211">
        <f>IF(DIGITAR!A39="","",DIGITAR!A39)</f>
        <v>6</v>
      </c>
      <c r="B39" s="211" t="str">
        <f>IF(DIGITAR!B39="","",DIGITAR!B39)</f>
        <v>AMORA</v>
      </c>
      <c r="C39" s="211" t="str">
        <f>IF(DIGITAR!C39="","",DIGITAR!C39)</f>
        <v/>
      </c>
      <c r="D39" s="211" t="str">
        <f>IF(DIGITAR!D39="","",DIGITAR!D39)</f>
        <v>cxT</v>
      </c>
      <c r="E39" s="388">
        <f>IF(DIGITAR!E39="","",DIGITAR!E39)</f>
        <v>2</v>
      </c>
      <c r="F39" s="211">
        <f>DIGITAR!L39</f>
        <v>40</v>
      </c>
      <c r="G39" s="211">
        <f>DIGITAR!M39</f>
        <v>40</v>
      </c>
      <c r="H39" s="211">
        <f>DIGITAR!N39</f>
        <v>40</v>
      </c>
      <c r="I39" s="380" t="str">
        <f>DIGITAR!O39</f>
        <v>Preço estável</v>
      </c>
      <c r="J39" s="211">
        <f>DIGITAR!P39</f>
        <v>40</v>
      </c>
    </row>
    <row r="40" spans="1:10" ht="16.5" thickBot="1" x14ac:dyDescent="0.3">
      <c r="A40" s="211" t="str">
        <f>IF(DIGITAR!A40="","",DIGITAR!A40)</f>
        <v/>
      </c>
      <c r="B40" s="211" t="str">
        <f>IF(DIGITAR!B40="","",DIGITAR!B40)</f>
        <v>ATEMOIA</v>
      </c>
      <c r="C40" s="211" t="str">
        <f>IF(DIGITAR!C40="","",DIGITAR!C40)</f>
        <v>9 FRUTOS</v>
      </c>
      <c r="D40" s="211" t="str">
        <f>IF(DIGITAR!D40="","",DIGITAR!D40)</f>
        <v>cxT</v>
      </c>
      <c r="E40" s="388" t="str">
        <f>IF(DIGITAR!E40="","",DIGITAR!E40)</f>
        <v/>
      </c>
      <c r="F40" s="211" t="str">
        <f>DIGITAR!L40</f>
        <v/>
      </c>
      <c r="G40" s="211" t="str">
        <f>DIGITAR!M40</f>
        <v/>
      </c>
      <c r="H40" s="211" t="str">
        <f>DIGITAR!N40</f>
        <v/>
      </c>
      <c r="I40" s="380" t="str">
        <f>DIGITAR!O40</f>
        <v/>
      </c>
      <c r="J40" s="211" t="str">
        <f>DIGITAR!P40</f>
        <v/>
      </c>
    </row>
    <row r="41" spans="1:10" ht="16.5" thickBot="1" x14ac:dyDescent="0.3">
      <c r="A41" s="211" t="str">
        <f>IF(DIGITAR!A41="","",DIGITAR!A41)</f>
        <v/>
      </c>
      <c r="B41" s="211" t="str">
        <f>IF(DIGITAR!B41="","",DIGITAR!B41)</f>
        <v>ATEMOIA</v>
      </c>
      <c r="C41" s="211" t="str">
        <f>IF(DIGITAR!C41="","",DIGITAR!C41)</f>
        <v>12/15 FRUTOS</v>
      </c>
      <c r="D41" s="211" t="str">
        <f>IF(DIGITAR!D41="","",DIGITAR!D41)</f>
        <v>cxT</v>
      </c>
      <c r="E41" s="388">
        <f>IF(DIGITAR!E41="","",DIGITAR!E41)</f>
        <v>3</v>
      </c>
      <c r="F41" s="211" t="str">
        <f>DIGITAR!L41</f>
        <v/>
      </c>
      <c r="G41" s="211" t="str">
        <f>DIGITAR!M41</f>
        <v/>
      </c>
      <c r="H41" s="211" t="str">
        <f>DIGITAR!N41</f>
        <v/>
      </c>
      <c r="I41" s="380" t="str">
        <f>DIGITAR!O41</f>
        <v>Preço em alta</v>
      </c>
      <c r="J41" s="211">
        <f>DIGITAR!P41</f>
        <v>60</v>
      </c>
    </row>
    <row r="42" spans="1:10" ht="16.5" thickBot="1" x14ac:dyDescent="0.3">
      <c r="A42" s="211" t="str">
        <f>IF(DIGITAR!A42="","",DIGITAR!A42)</f>
        <v/>
      </c>
      <c r="B42" s="211" t="str">
        <f>IF(DIGITAR!B42="","",DIGITAR!B42)</f>
        <v>ATEMOIA</v>
      </c>
      <c r="C42" s="211" t="str">
        <f>IF(DIGITAR!C42="","",DIGITAR!C42)</f>
        <v>20 FRUTOS</v>
      </c>
      <c r="D42" s="211" t="str">
        <f>IF(DIGITAR!D42="","",DIGITAR!D42)</f>
        <v>cxT</v>
      </c>
      <c r="E42" s="388">
        <f>IF(DIGITAR!E42="","",DIGITAR!E42)</f>
        <v>3</v>
      </c>
      <c r="F42" s="211" t="str">
        <f>DIGITAR!L42</f>
        <v/>
      </c>
      <c r="G42" s="211" t="str">
        <f>DIGITAR!M42</f>
        <v/>
      </c>
      <c r="H42" s="211" t="str">
        <f>DIGITAR!N42</f>
        <v/>
      </c>
      <c r="I42" s="380" t="str">
        <f>DIGITAR!O42</f>
        <v/>
      </c>
      <c r="J42" s="211" t="str">
        <f>DIGITAR!P42</f>
        <v/>
      </c>
    </row>
    <row r="43" spans="1:10" ht="16.5" thickBot="1" x14ac:dyDescent="0.3">
      <c r="A43" s="211" t="str">
        <f>IF(DIGITAR!A43="","",DIGITAR!A43)</f>
        <v/>
      </c>
      <c r="B43" s="211" t="str">
        <f>IF(DIGITAR!B43="","",DIGITAR!B43)</f>
        <v>ATEMOIA</v>
      </c>
      <c r="C43" s="211" t="str">
        <f>IF(DIGITAR!C43="","",DIGITAR!C43)</f>
        <v>2 CAMADAS</v>
      </c>
      <c r="D43" s="211" t="str">
        <f>IF(DIGITAR!D43="","",DIGITAR!D43)</f>
        <v>cxT</v>
      </c>
      <c r="E43" s="388" t="str">
        <f>IF(DIGITAR!E43="","",DIGITAR!E43)</f>
        <v/>
      </c>
      <c r="F43" s="211" t="str">
        <f>DIGITAR!L43</f>
        <v/>
      </c>
      <c r="G43" s="211" t="str">
        <f>DIGITAR!M43</f>
        <v/>
      </c>
      <c r="H43" s="211" t="str">
        <f>DIGITAR!N43</f>
        <v/>
      </c>
      <c r="I43" s="380" t="str">
        <f>DIGITAR!O43</f>
        <v/>
      </c>
      <c r="J43" s="211" t="str">
        <f>DIGITAR!P43</f>
        <v/>
      </c>
    </row>
    <row r="44" spans="1:10" ht="16.5" thickBot="1" x14ac:dyDescent="0.3">
      <c r="A44" s="211" t="str">
        <f>IF(DIGITAR!A44="","",DIGITAR!A44)</f>
        <v/>
      </c>
      <c r="B44" s="211" t="str">
        <f>IF(DIGITAR!B44="","",DIGITAR!B44)</f>
        <v>BANANA</v>
      </c>
      <c r="C44" s="211" t="str">
        <f>IF(DIGITAR!C44="","",DIGITAR!C44)</f>
        <v>FIGO</v>
      </c>
      <c r="D44" s="211" t="str">
        <f>IF(DIGITAR!D44="","",DIGITAR!D44)</f>
        <v xml:space="preserve">cxT </v>
      </c>
      <c r="E44" s="388">
        <f>IF(DIGITAR!E44="","",DIGITAR!E44)</f>
        <v>18</v>
      </c>
      <c r="F44" s="211" t="str">
        <f>DIGITAR!L44</f>
        <v/>
      </c>
      <c r="G44" s="211" t="str">
        <f>DIGITAR!M44</f>
        <v/>
      </c>
      <c r="H44" s="211" t="str">
        <f>DIGITAR!N44</f>
        <v/>
      </c>
      <c r="I44" s="380" t="str">
        <f>DIGITAR!O44</f>
        <v/>
      </c>
      <c r="J44" s="211" t="str">
        <f>DIGITAR!P44</f>
        <v/>
      </c>
    </row>
    <row r="45" spans="1:10" ht="16.5" thickBot="1" x14ac:dyDescent="0.3">
      <c r="A45" s="211" t="str">
        <f>IF(DIGITAR!A45="","",DIGITAR!A45)</f>
        <v/>
      </c>
      <c r="B45" s="211" t="str">
        <f>IF(DIGITAR!B45="","",DIGITAR!B45)</f>
        <v>BANANA</v>
      </c>
      <c r="C45" s="211" t="str">
        <f>IF(DIGITAR!C45="","",DIGITAR!C45)</f>
        <v>MAÇÃ</v>
      </c>
      <c r="D45" s="211" t="str">
        <f>IF(DIGITAR!D45="","",DIGITAR!D45)</f>
        <v xml:space="preserve">cxT </v>
      </c>
      <c r="E45" s="388">
        <f>IF(DIGITAR!E45="","",DIGITAR!E45)</f>
        <v>20</v>
      </c>
      <c r="F45" s="211" t="str">
        <f>DIGITAR!L45</f>
        <v/>
      </c>
      <c r="G45" s="211" t="str">
        <f>DIGITAR!M45</f>
        <v/>
      </c>
      <c r="H45" s="211" t="str">
        <f>DIGITAR!N45</f>
        <v/>
      </c>
      <c r="I45" s="380" t="str">
        <f>DIGITAR!O45</f>
        <v/>
      </c>
      <c r="J45" s="211" t="str">
        <f>DIGITAR!P45</f>
        <v/>
      </c>
    </row>
    <row r="46" spans="1:10" ht="16.5" thickBot="1" x14ac:dyDescent="0.3">
      <c r="A46" s="211" t="str">
        <f>IF(DIGITAR!A46="","",DIGITAR!A46)</f>
        <v/>
      </c>
      <c r="B46" s="211" t="str">
        <f>IF(DIGITAR!B46="","",DIGITAR!B46)</f>
        <v>BANANA</v>
      </c>
      <c r="C46" s="211" t="str">
        <f>IF(DIGITAR!C46="","",DIGITAR!C46)</f>
        <v>MAÇÃ</v>
      </c>
      <c r="D46" s="211" t="str">
        <f>IF(DIGITAR!D46="","",DIGITAR!D46)</f>
        <v>cxT</v>
      </c>
      <c r="E46" s="388">
        <f>IF(DIGITAR!E46="","",DIGITAR!E46)</f>
        <v>18</v>
      </c>
      <c r="F46" s="211" t="str">
        <f>DIGITAR!L46</f>
        <v/>
      </c>
      <c r="G46" s="211" t="str">
        <f>DIGITAR!M46</f>
        <v/>
      </c>
      <c r="H46" s="211" t="str">
        <f>DIGITAR!N46</f>
        <v/>
      </c>
      <c r="I46" s="380" t="str">
        <f>DIGITAR!O46</f>
        <v/>
      </c>
      <c r="J46" s="211" t="str">
        <f>DIGITAR!P46</f>
        <v/>
      </c>
    </row>
    <row r="47" spans="1:10" ht="16.5" thickBot="1" x14ac:dyDescent="0.3">
      <c r="A47" s="211">
        <f>IF(DIGITAR!A47="","",DIGITAR!A47)</f>
        <v>7</v>
      </c>
      <c r="B47" s="211" t="str">
        <f>IF(DIGITAR!B47="","",DIGITAR!B47)</f>
        <v>BANANA</v>
      </c>
      <c r="C47" s="211" t="str">
        <f>IF(DIGITAR!C47="","",DIGITAR!C47)</f>
        <v>MAÇÃ</v>
      </c>
      <c r="D47" s="211" t="str">
        <f>IF(DIGITAR!D47="","",DIGITAR!D47)</f>
        <v xml:space="preserve">cxT </v>
      </c>
      <c r="E47" s="388">
        <f>IF(DIGITAR!E47="","",DIGITAR!E47)</f>
        <v>16</v>
      </c>
      <c r="F47" s="211">
        <f>DIGITAR!L47</f>
        <v>140</v>
      </c>
      <c r="G47" s="211">
        <f>DIGITAR!M47</f>
        <v>140</v>
      </c>
      <c r="H47" s="211">
        <f>DIGITAR!N47</f>
        <v>140</v>
      </c>
      <c r="I47" s="380" t="str">
        <f>DIGITAR!O47</f>
        <v>Preço estável</v>
      </c>
      <c r="J47" s="211">
        <f>DIGITAR!P47</f>
        <v>140</v>
      </c>
    </row>
    <row r="48" spans="1:10" ht="16.5" thickBot="1" x14ac:dyDescent="0.3">
      <c r="A48" s="211">
        <f>IF(DIGITAR!A48="","",DIGITAR!A48)</f>
        <v>8</v>
      </c>
      <c r="B48" s="211" t="str">
        <f>IF(DIGITAR!B48="","",DIGITAR!B48)</f>
        <v>BANANA</v>
      </c>
      <c r="C48" s="211" t="str">
        <f>IF(DIGITAR!C48="","",DIGITAR!C48)</f>
        <v>NANICA</v>
      </c>
      <c r="D48" s="211" t="str">
        <f>IF(DIGITAR!D48="","",DIGITAR!D48)</f>
        <v>cxT</v>
      </c>
      <c r="E48" s="388">
        <f>IF(DIGITAR!E48="","",DIGITAR!E48)</f>
        <v>20</v>
      </c>
      <c r="F48" s="211">
        <f>DIGITAR!L48</f>
        <v>75</v>
      </c>
      <c r="G48" s="211">
        <f>DIGITAR!M48</f>
        <v>75</v>
      </c>
      <c r="H48" s="211">
        <f>DIGITAR!N48</f>
        <v>75</v>
      </c>
      <c r="I48" s="380" t="str">
        <f>DIGITAR!O48</f>
        <v>Preço estável</v>
      </c>
      <c r="J48" s="211">
        <f>DIGITAR!P48</f>
        <v>75</v>
      </c>
    </row>
    <row r="49" spans="1:10" ht="16.5" thickBot="1" x14ac:dyDescent="0.3">
      <c r="A49" s="211" t="str">
        <f>IF(DIGITAR!A49="","",DIGITAR!A49)</f>
        <v/>
      </c>
      <c r="B49" s="211" t="str">
        <f>IF(DIGITAR!B49="","",DIGITAR!B49)</f>
        <v>BANANA</v>
      </c>
      <c r="C49" s="211" t="str">
        <f>IF(DIGITAR!C49="","",DIGITAR!C49)</f>
        <v>NANICA</v>
      </c>
      <c r="D49" s="211" t="str">
        <f>IF(DIGITAR!D49="","",DIGITAR!D49)</f>
        <v>cxT</v>
      </c>
      <c r="E49" s="388">
        <f>IF(DIGITAR!E49="","",DIGITAR!E49)</f>
        <v>17</v>
      </c>
      <c r="F49" s="211" t="str">
        <f>DIGITAR!L49</f>
        <v/>
      </c>
      <c r="G49" s="211" t="str">
        <f>DIGITAR!M49</f>
        <v/>
      </c>
      <c r="H49" s="211" t="str">
        <f>DIGITAR!N49</f>
        <v/>
      </c>
      <c r="I49" s="380" t="str">
        <f>DIGITAR!O49</f>
        <v/>
      </c>
      <c r="J49" s="211" t="str">
        <f>DIGITAR!P49</f>
        <v/>
      </c>
    </row>
    <row r="50" spans="1:10" ht="16.5" thickBot="1" x14ac:dyDescent="0.3">
      <c r="A50" s="211">
        <f>IF(DIGITAR!A50="","",DIGITAR!A50)</f>
        <v>9</v>
      </c>
      <c r="B50" s="211" t="str">
        <f>IF(DIGITAR!B50="","",DIGITAR!B50)</f>
        <v>BANANA</v>
      </c>
      <c r="C50" s="211" t="str">
        <f>IF(DIGITAR!C50="","",DIGITAR!C50)</f>
        <v>NANICA</v>
      </c>
      <c r="D50" s="211" t="str">
        <f>IF(DIGITAR!D50="","",DIGITAR!D50)</f>
        <v>cxT</v>
      </c>
      <c r="E50" s="388">
        <f>IF(DIGITAR!E50="","",DIGITAR!E50)</f>
        <v>16</v>
      </c>
      <c r="F50" s="211">
        <f>DIGITAR!L50</f>
        <v>55</v>
      </c>
      <c r="G50" s="211">
        <f>DIGITAR!M50</f>
        <v>55</v>
      </c>
      <c r="H50" s="211">
        <f>DIGITAR!N50</f>
        <v>55</v>
      </c>
      <c r="I50" s="380" t="str">
        <f>DIGITAR!O50</f>
        <v>Preço em baixa</v>
      </c>
      <c r="J50" s="211">
        <f>DIGITAR!P50</f>
        <v>60</v>
      </c>
    </row>
    <row r="51" spans="1:10" ht="16.5" thickBot="1" x14ac:dyDescent="0.3">
      <c r="A51" s="211" t="str">
        <f>IF(DIGITAR!A51="","",DIGITAR!A51)</f>
        <v/>
      </c>
      <c r="B51" s="211" t="str">
        <f>IF(DIGITAR!B51="","",DIGITAR!B51)</f>
        <v>BANANA</v>
      </c>
      <c r="C51" s="211" t="str">
        <f>IF(DIGITAR!C51="","",DIGITAR!C51)</f>
        <v>OURO</v>
      </c>
      <c r="D51" s="211" t="str">
        <f>IF(DIGITAR!D51="","",DIGITAR!D51)</f>
        <v>cxT</v>
      </c>
      <c r="E51" s="388">
        <f>IF(DIGITAR!E51="","",DIGITAR!E51)</f>
        <v>20</v>
      </c>
      <c r="F51" s="211" t="str">
        <f>DIGITAR!L51</f>
        <v/>
      </c>
      <c r="G51" s="211" t="str">
        <f>DIGITAR!M51</f>
        <v/>
      </c>
      <c r="H51" s="211" t="str">
        <f>DIGITAR!N51</f>
        <v/>
      </c>
      <c r="I51" s="380" t="str">
        <f>DIGITAR!O51</f>
        <v/>
      </c>
      <c r="J51" s="211" t="str">
        <f>DIGITAR!P51</f>
        <v/>
      </c>
    </row>
    <row r="52" spans="1:10" ht="16.5" thickBot="1" x14ac:dyDescent="0.3">
      <c r="A52" s="211" t="str">
        <f>IF(DIGITAR!A52="","",DIGITAR!A52)</f>
        <v/>
      </c>
      <c r="B52" s="211" t="str">
        <f>IF(DIGITAR!B52="","",DIGITAR!B52)</f>
        <v>BANANA</v>
      </c>
      <c r="C52" s="211" t="str">
        <f>IF(DIGITAR!C52="","",DIGITAR!C52)</f>
        <v>OURO</v>
      </c>
      <c r="D52" s="211" t="str">
        <f>IF(DIGITAR!D52="","",DIGITAR!D52)</f>
        <v>cxT</v>
      </c>
      <c r="E52" s="388">
        <f>IF(DIGITAR!E52="","",DIGITAR!E52)</f>
        <v>18</v>
      </c>
      <c r="F52" s="211" t="str">
        <f>DIGITAR!L52</f>
        <v/>
      </c>
      <c r="G52" s="211" t="str">
        <f>DIGITAR!M52</f>
        <v/>
      </c>
      <c r="H52" s="211" t="str">
        <f>DIGITAR!N52</f>
        <v/>
      </c>
      <c r="I52" s="380">
        <f>DIGITAR!O52</f>
        <v>0</v>
      </c>
      <c r="J52" s="211" t="str">
        <f>DIGITAR!P52</f>
        <v/>
      </c>
    </row>
    <row r="53" spans="1:10" ht="16.5" thickBot="1" x14ac:dyDescent="0.3">
      <c r="A53" s="211">
        <f>IF(DIGITAR!A53="","",DIGITAR!A53)</f>
        <v>10</v>
      </c>
      <c r="B53" s="211" t="str">
        <f>IF(DIGITAR!B53="","",DIGITAR!B53)</f>
        <v>BANANA</v>
      </c>
      <c r="C53" s="211" t="str">
        <f>IF(DIGITAR!C53="","",DIGITAR!C53)</f>
        <v>OURO</v>
      </c>
      <c r="D53" s="211" t="str">
        <f>IF(DIGITAR!D53="","",DIGITAR!D53)</f>
        <v>cxT</v>
      </c>
      <c r="E53" s="388">
        <f>IF(DIGITAR!E53="","",DIGITAR!E53)</f>
        <v>16</v>
      </c>
      <c r="F53" s="211">
        <f>DIGITAR!L53</f>
        <v>90</v>
      </c>
      <c r="G53" s="211">
        <f>DIGITAR!M53</f>
        <v>90</v>
      </c>
      <c r="H53" s="211">
        <f>DIGITAR!N53</f>
        <v>90</v>
      </c>
      <c r="I53" s="380" t="str">
        <f>DIGITAR!O53</f>
        <v>Preço estável</v>
      </c>
      <c r="J53" s="211">
        <f>DIGITAR!P53</f>
        <v>90</v>
      </c>
    </row>
    <row r="54" spans="1:10" ht="16.5" thickBot="1" x14ac:dyDescent="0.3">
      <c r="A54" s="211" t="str">
        <f>IF(DIGITAR!A54="","",DIGITAR!A54)</f>
        <v/>
      </c>
      <c r="B54" s="211" t="str">
        <f>IF(DIGITAR!B54="","",DIGITAR!B54)</f>
        <v>BANANA</v>
      </c>
      <c r="C54" s="211" t="str">
        <f>IF(DIGITAR!C54="","",DIGITAR!C54)</f>
        <v>PRATA MG</v>
      </c>
      <c r="D54" s="211" t="str">
        <f>IF(DIGITAR!D54="","",DIGITAR!D54)</f>
        <v>cxT</v>
      </c>
      <c r="E54" s="388">
        <f>IF(DIGITAR!E54="","",DIGITAR!E54)</f>
        <v>20</v>
      </c>
      <c r="F54" s="211" t="str">
        <f>DIGITAR!L54</f>
        <v/>
      </c>
      <c r="G54" s="211" t="str">
        <f>DIGITAR!M54</f>
        <v/>
      </c>
      <c r="H54" s="211" t="str">
        <f>DIGITAR!N54</f>
        <v/>
      </c>
      <c r="I54" s="380" t="str">
        <f>DIGITAR!O54</f>
        <v/>
      </c>
      <c r="J54" s="211" t="str">
        <f>DIGITAR!P54</f>
        <v/>
      </c>
    </row>
    <row r="55" spans="1:10" ht="16.5" thickBot="1" x14ac:dyDescent="0.3">
      <c r="A55" s="211" t="str">
        <f>IF(DIGITAR!A55="","",DIGITAR!A55)</f>
        <v/>
      </c>
      <c r="B55" s="211" t="str">
        <f>IF(DIGITAR!B55="","",DIGITAR!B55)</f>
        <v>BANANA</v>
      </c>
      <c r="C55" s="211" t="str">
        <f>IF(DIGITAR!C55="","",DIGITAR!C55)</f>
        <v>PRATA MG</v>
      </c>
      <c r="D55" s="211" t="str">
        <f>IF(DIGITAR!D55="","",DIGITAR!D55)</f>
        <v>cxT</v>
      </c>
      <c r="E55" s="388">
        <f>IF(DIGITAR!E55="","",DIGITAR!E55)</f>
        <v>18</v>
      </c>
      <c r="F55" s="211" t="str">
        <f>DIGITAR!L55</f>
        <v/>
      </c>
      <c r="G55" s="211" t="str">
        <f>DIGITAR!M55</f>
        <v/>
      </c>
      <c r="H55" s="211" t="str">
        <f>DIGITAR!N55</f>
        <v/>
      </c>
      <c r="I55" s="380" t="str">
        <f>DIGITAR!O55</f>
        <v/>
      </c>
      <c r="J55" s="211" t="str">
        <f>DIGITAR!P55</f>
        <v/>
      </c>
    </row>
    <row r="56" spans="1:10" ht="16.5" thickBot="1" x14ac:dyDescent="0.3">
      <c r="A56" s="211">
        <f>IF(DIGITAR!A56="","",DIGITAR!A56)</f>
        <v>11</v>
      </c>
      <c r="B56" s="211" t="str">
        <f>IF(DIGITAR!B56="","",DIGITAR!B56)</f>
        <v>BANANA</v>
      </c>
      <c r="C56" s="211" t="str">
        <f>IF(DIGITAR!C56="","",DIGITAR!C56)</f>
        <v>PRATA MG</v>
      </c>
      <c r="D56" s="211" t="str">
        <f>IF(DIGITAR!D56="","",DIGITAR!D56)</f>
        <v>cxT</v>
      </c>
      <c r="E56" s="388">
        <f>IF(DIGITAR!E56="","",DIGITAR!E56)</f>
        <v>16</v>
      </c>
      <c r="F56" s="211">
        <f>DIGITAR!L56</f>
        <v>90</v>
      </c>
      <c r="G56" s="211">
        <f>DIGITAR!M56</f>
        <v>90</v>
      </c>
      <c r="H56" s="211">
        <f>DIGITAR!N56</f>
        <v>90</v>
      </c>
      <c r="I56" s="380" t="str">
        <f>DIGITAR!O56</f>
        <v>Preço estável</v>
      </c>
      <c r="J56" s="211">
        <f>DIGITAR!P56</f>
        <v>90</v>
      </c>
    </row>
    <row r="57" spans="1:10" ht="16.5" thickBot="1" x14ac:dyDescent="0.3">
      <c r="A57" s="211" t="str">
        <f>IF(DIGITAR!A57="","",DIGITAR!A57)</f>
        <v/>
      </c>
      <c r="B57" s="211" t="str">
        <f>IF(DIGITAR!B57="","",DIGITAR!B57)</f>
        <v>BANANA</v>
      </c>
      <c r="C57" s="211" t="str">
        <f>IF(DIGITAR!C57="","",DIGITAR!C57)</f>
        <v>PRATA SP</v>
      </c>
      <c r="D57" s="211" t="str">
        <f>IF(DIGITAR!D57="","",DIGITAR!D57)</f>
        <v>cxT</v>
      </c>
      <c r="E57" s="388">
        <f>IF(DIGITAR!E57="","",DIGITAR!E57)</f>
        <v>20</v>
      </c>
      <c r="F57" s="211" t="str">
        <f>DIGITAR!L57</f>
        <v/>
      </c>
      <c r="G57" s="211" t="str">
        <f>DIGITAR!M57</f>
        <v/>
      </c>
      <c r="H57" s="211" t="str">
        <f>DIGITAR!N57</f>
        <v/>
      </c>
      <c r="I57" s="380" t="str">
        <f>DIGITAR!O57</f>
        <v/>
      </c>
      <c r="J57" s="211" t="str">
        <f>DIGITAR!P57</f>
        <v/>
      </c>
    </row>
    <row r="58" spans="1:10" ht="16.5" thickBot="1" x14ac:dyDescent="0.3">
      <c r="A58" s="211" t="str">
        <f>IF(DIGITAR!A58="","",DIGITAR!A58)</f>
        <v/>
      </c>
      <c r="B58" s="211" t="str">
        <f>IF(DIGITAR!B58="","",DIGITAR!B58)</f>
        <v>BANANA</v>
      </c>
      <c r="C58" s="211" t="str">
        <f>IF(DIGITAR!C58="","",DIGITAR!C58)</f>
        <v>PRATA SP</v>
      </c>
      <c r="D58" s="211" t="str">
        <f>IF(DIGITAR!D58="","",DIGITAR!D58)</f>
        <v>cxT</v>
      </c>
      <c r="E58" s="388">
        <f>IF(DIGITAR!E58="","",DIGITAR!E58)</f>
        <v>18</v>
      </c>
      <c r="F58" s="211" t="str">
        <f>DIGITAR!L58</f>
        <v/>
      </c>
      <c r="G58" s="211" t="str">
        <f>DIGITAR!M58</f>
        <v/>
      </c>
      <c r="H58" s="211" t="str">
        <f>DIGITAR!N58</f>
        <v/>
      </c>
      <c r="I58" s="380" t="str">
        <f>DIGITAR!O58</f>
        <v/>
      </c>
      <c r="J58" s="211" t="str">
        <f>DIGITAR!P58</f>
        <v/>
      </c>
    </row>
    <row r="59" spans="1:10" ht="16.5" thickBot="1" x14ac:dyDescent="0.3">
      <c r="A59" s="211">
        <f>IF(DIGITAR!A59="","",DIGITAR!A59)</f>
        <v>12</v>
      </c>
      <c r="B59" s="211" t="str">
        <f>IF(DIGITAR!B59="","",DIGITAR!B59)</f>
        <v>BANANA</v>
      </c>
      <c r="C59" s="211" t="str">
        <f>IF(DIGITAR!C59="","",DIGITAR!C59)</f>
        <v>PRATA SP</v>
      </c>
      <c r="D59" s="211" t="str">
        <f>IF(DIGITAR!D59="","",DIGITAR!D59)</f>
        <v>cxT</v>
      </c>
      <c r="E59" s="388">
        <f>IF(DIGITAR!E59="","",DIGITAR!E59)</f>
        <v>16</v>
      </c>
      <c r="F59" s="211">
        <f>DIGITAR!L59</f>
        <v>65</v>
      </c>
      <c r="G59" s="211">
        <f>DIGITAR!M59</f>
        <v>65</v>
      </c>
      <c r="H59" s="211">
        <f>DIGITAR!N59</f>
        <v>65</v>
      </c>
      <c r="I59" s="380" t="str">
        <f>DIGITAR!O59</f>
        <v>Preço em alta</v>
      </c>
      <c r="J59" s="211">
        <f>DIGITAR!P59</f>
        <v>60</v>
      </c>
    </row>
    <row r="60" spans="1:10" ht="16.5" thickBot="1" x14ac:dyDescent="0.3">
      <c r="A60" s="211">
        <f>IF(DIGITAR!A60="","",DIGITAR!A60)</f>
        <v>13</v>
      </c>
      <c r="B60" s="211" t="str">
        <f>IF(DIGITAR!B60="","",DIGITAR!B60)</f>
        <v>BANANA</v>
      </c>
      <c r="C60" s="211" t="str">
        <f>IF(DIGITAR!C60="","",DIGITAR!C60)</f>
        <v>PRATA SC</v>
      </c>
      <c r="D60" s="211" t="str">
        <f>IF(DIGITAR!D60="","",DIGITAR!D60)</f>
        <v xml:space="preserve">cxT </v>
      </c>
      <c r="E60" s="388">
        <f>IF(DIGITAR!E60="","",DIGITAR!E60)</f>
        <v>20</v>
      </c>
      <c r="F60" s="211">
        <f>DIGITAR!L60</f>
        <v>70</v>
      </c>
      <c r="G60" s="211">
        <f>DIGITAR!M60</f>
        <v>70</v>
      </c>
      <c r="H60" s="211">
        <f>DIGITAR!N60</f>
        <v>70</v>
      </c>
      <c r="I60" s="380" t="str">
        <f>DIGITAR!O60</f>
        <v>Preço estável</v>
      </c>
      <c r="J60" s="211">
        <f>DIGITAR!P60</f>
        <v>70</v>
      </c>
    </row>
    <row r="61" spans="1:10" ht="16.5" thickBot="1" x14ac:dyDescent="0.3">
      <c r="A61" s="211" t="str">
        <f>IF(DIGITAR!A61="","",DIGITAR!A61)</f>
        <v/>
      </c>
      <c r="B61" s="211" t="str">
        <f>IF(DIGITAR!B61="","",DIGITAR!B61)</f>
        <v>BANANA</v>
      </c>
      <c r="C61" s="211" t="str">
        <f>IF(DIGITAR!C61="","",DIGITAR!C61)</f>
        <v>PRATA SC</v>
      </c>
      <c r="D61" s="211" t="str">
        <f>IF(DIGITAR!D61="","",DIGITAR!D61)</f>
        <v>cxT</v>
      </c>
      <c r="E61" s="388">
        <f>IF(DIGITAR!E61="","",DIGITAR!E61)</f>
        <v>18</v>
      </c>
      <c r="F61" s="211" t="str">
        <f>DIGITAR!L61</f>
        <v/>
      </c>
      <c r="G61" s="211" t="str">
        <f>DIGITAR!M61</f>
        <v/>
      </c>
      <c r="H61" s="211" t="str">
        <f>DIGITAR!N61</f>
        <v/>
      </c>
      <c r="I61" s="380">
        <f>DIGITAR!O61</f>
        <v>0</v>
      </c>
      <c r="J61" s="211" t="str">
        <f>DIGITAR!P61</f>
        <v/>
      </c>
    </row>
    <row r="62" spans="1:10" ht="16.5" thickBot="1" x14ac:dyDescent="0.3">
      <c r="A62" s="211" t="str">
        <f>IF(DIGITAR!A62="","",DIGITAR!A62)</f>
        <v/>
      </c>
      <c r="B62" s="211" t="str">
        <f>IF(DIGITAR!B62="","",DIGITAR!B62)</f>
        <v>BANANA</v>
      </c>
      <c r="C62" s="211" t="str">
        <f>IF(DIGITAR!C62="","",DIGITAR!C62)</f>
        <v>PRATA SC</v>
      </c>
      <c r="D62" s="211" t="str">
        <f>IF(DIGITAR!D62="","",DIGITAR!D62)</f>
        <v xml:space="preserve">cxT </v>
      </c>
      <c r="E62" s="388">
        <f>IF(DIGITAR!E62="","",DIGITAR!E62)</f>
        <v>16</v>
      </c>
      <c r="F62" s="211" t="str">
        <f>DIGITAR!L62</f>
        <v/>
      </c>
      <c r="G62" s="211" t="str">
        <f>DIGITAR!M62</f>
        <v/>
      </c>
      <c r="H62" s="211" t="str">
        <f>DIGITAR!N62</f>
        <v/>
      </c>
      <c r="I62" s="380" t="str">
        <f>DIGITAR!O62</f>
        <v/>
      </c>
      <c r="J62" s="211" t="str">
        <f>DIGITAR!P62</f>
        <v/>
      </c>
    </row>
    <row r="63" spans="1:10" ht="16.5" thickBot="1" x14ac:dyDescent="0.3">
      <c r="A63" s="211">
        <f>IF(DIGITAR!A63="","",DIGITAR!A63)</f>
        <v>14</v>
      </c>
      <c r="B63" s="211" t="str">
        <f>IF(DIGITAR!B63="","",DIGITAR!B63)</f>
        <v>BANANA</v>
      </c>
      <c r="C63" s="211" t="str">
        <f>IF(DIGITAR!C63="","",DIGITAR!C63)</f>
        <v xml:space="preserve">TERRA </v>
      </c>
      <c r="D63" s="211" t="str">
        <f>IF(DIGITAR!D63="","",DIGITAR!D63)</f>
        <v xml:space="preserve">cxT  </v>
      </c>
      <c r="E63" s="388">
        <f>IF(DIGITAR!E63="","",DIGITAR!E63)</f>
        <v>20</v>
      </c>
      <c r="F63" s="211">
        <f>DIGITAR!L63</f>
        <v>140</v>
      </c>
      <c r="G63" s="211">
        <f>DIGITAR!M63</f>
        <v>140</v>
      </c>
      <c r="H63" s="211">
        <f>DIGITAR!N63</f>
        <v>140</v>
      </c>
      <c r="I63" s="380" t="str">
        <f>DIGITAR!O63</f>
        <v>Preço estável</v>
      </c>
      <c r="J63" s="211">
        <f>DIGITAR!P63</f>
        <v>140</v>
      </c>
    </row>
    <row r="64" spans="1:10" ht="16.5" thickBot="1" x14ac:dyDescent="0.3">
      <c r="A64" s="211" t="str">
        <f>IF(DIGITAR!A64="","",DIGITAR!A64)</f>
        <v/>
      </c>
      <c r="B64" s="211" t="str">
        <f>IF(DIGITAR!B64="","",DIGITAR!B64)</f>
        <v>BANANA</v>
      </c>
      <c r="C64" s="211" t="str">
        <f>IF(DIGITAR!C64="","",DIGITAR!C64)</f>
        <v xml:space="preserve">TERRA </v>
      </c>
      <c r="D64" s="211" t="str">
        <f>IF(DIGITAR!D64="","",DIGITAR!D64)</f>
        <v xml:space="preserve">cxT  </v>
      </c>
      <c r="E64" s="388">
        <f>IF(DIGITAR!E64="","",DIGITAR!E64)</f>
        <v>18</v>
      </c>
      <c r="F64" s="211" t="str">
        <f>DIGITAR!L64</f>
        <v/>
      </c>
      <c r="G64" s="211" t="str">
        <f>DIGITAR!M64</f>
        <v/>
      </c>
      <c r="H64" s="211" t="str">
        <f>DIGITAR!N64</f>
        <v/>
      </c>
      <c r="I64" s="380" t="str">
        <f>DIGITAR!O64</f>
        <v/>
      </c>
      <c r="J64" s="211" t="str">
        <f>DIGITAR!P64</f>
        <v/>
      </c>
    </row>
    <row r="65" spans="1:10" ht="16.5" thickBot="1" x14ac:dyDescent="0.3">
      <c r="A65" s="211" t="str">
        <f>IF(DIGITAR!A65="","",DIGITAR!A65)</f>
        <v/>
      </c>
      <c r="B65" s="211" t="str">
        <f>IF(DIGITAR!B65="","",DIGITAR!B65)</f>
        <v>BANANA</v>
      </c>
      <c r="C65" s="211" t="str">
        <f>IF(DIGITAR!C65="","",DIGITAR!C65)</f>
        <v xml:space="preserve">TERRA </v>
      </c>
      <c r="D65" s="211" t="str">
        <f>IF(DIGITAR!D65="","",DIGITAR!D65)</f>
        <v xml:space="preserve">cxT  </v>
      </c>
      <c r="E65" s="388">
        <f>IF(DIGITAR!E65="","",DIGITAR!E65)</f>
        <v>16</v>
      </c>
      <c r="F65" s="211" t="str">
        <f>DIGITAR!L65</f>
        <v/>
      </c>
      <c r="G65" s="211" t="str">
        <f>DIGITAR!M65</f>
        <v/>
      </c>
      <c r="H65" s="211" t="str">
        <f>DIGITAR!N65</f>
        <v/>
      </c>
      <c r="I65" s="380" t="str">
        <f>DIGITAR!O65</f>
        <v/>
      </c>
      <c r="J65" s="211" t="str">
        <f>DIGITAR!P65</f>
        <v/>
      </c>
    </row>
    <row r="66" spans="1:10" ht="16.5" thickBot="1" x14ac:dyDescent="0.3">
      <c r="A66" s="211" t="str">
        <f>IF(DIGITAR!A66="","",DIGITAR!A66)</f>
        <v/>
      </c>
      <c r="B66" s="211" t="str">
        <f>IF(DIGITAR!B66="","",DIGITAR!B66)</f>
        <v>BLUEBERRY</v>
      </c>
      <c r="C66" s="211" t="str">
        <f>IF(DIGITAR!C66="","",DIGITAR!C66)</f>
        <v/>
      </c>
      <c r="D66" s="211" t="str">
        <f>IF(DIGITAR!D66="","",DIGITAR!D66)</f>
        <v/>
      </c>
      <c r="E66" s="388" t="str">
        <f>IF(DIGITAR!E66="","",DIGITAR!E66)</f>
        <v/>
      </c>
      <c r="F66" s="211" t="str">
        <f>DIGITAR!L66</f>
        <v/>
      </c>
      <c r="G66" s="211" t="str">
        <f>DIGITAR!M66</f>
        <v/>
      </c>
      <c r="H66" s="211" t="str">
        <f>DIGITAR!N66</f>
        <v/>
      </c>
      <c r="I66" s="380" t="str">
        <f>DIGITAR!O66</f>
        <v/>
      </c>
      <c r="J66" s="211" t="str">
        <f>DIGITAR!P66</f>
        <v/>
      </c>
    </row>
    <row r="67" spans="1:10" ht="16.5" thickBot="1" x14ac:dyDescent="0.3">
      <c r="A67" s="211" t="str">
        <f>IF(DIGITAR!A67="","",DIGITAR!A67)</f>
        <v/>
      </c>
      <c r="B67" s="211" t="str">
        <f>IF(DIGITAR!B67="","",DIGITAR!B67)</f>
        <v>CACAU</v>
      </c>
      <c r="C67" s="211" t="str">
        <f>IF(DIGITAR!C67="","",DIGITAR!C67)</f>
        <v/>
      </c>
      <c r="D67" s="211" t="str">
        <f>IF(DIGITAR!D67="","",DIGITAR!D67)</f>
        <v>cxT</v>
      </c>
      <c r="E67" s="388">
        <f>IF(DIGITAR!E67="","",DIGITAR!E67)</f>
        <v>10</v>
      </c>
      <c r="F67" s="211" t="str">
        <f>DIGITAR!L67</f>
        <v/>
      </c>
      <c r="G67" s="211" t="str">
        <f>DIGITAR!M67</f>
        <v/>
      </c>
      <c r="H67" s="211" t="str">
        <f>DIGITAR!N67</f>
        <v/>
      </c>
      <c r="I67" s="380" t="str">
        <f>DIGITAR!O67</f>
        <v/>
      </c>
      <c r="J67" s="211" t="str">
        <f>DIGITAR!P67</f>
        <v/>
      </c>
    </row>
    <row r="68" spans="1:10" ht="16.5" thickBot="1" x14ac:dyDescent="0.3">
      <c r="A68" s="211" t="str">
        <f>IF(DIGITAR!A68="","",DIGITAR!A68)</f>
        <v/>
      </c>
      <c r="B68" s="211" t="str">
        <f>IF(DIGITAR!B68="","",DIGITAR!B68)</f>
        <v>CAJA MANGA</v>
      </c>
      <c r="C68" s="211" t="str">
        <f>IF(DIGITAR!C68="","",DIGITAR!C68)</f>
        <v/>
      </c>
      <c r="D68" s="211" t="str">
        <f>IF(DIGITAR!D68="","",DIGITAR!D68)</f>
        <v>cxT</v>
      </c>
      <c r="E68" s="388">
        <f>IF(DIGITAR!E68="","",DIGITAR!E68)</f>
        <v>8</v>
      </c>
      <c r="F68" s="211" t="str">
        <f>DIGITAR!L68</f>
        <v/>
      </c>
      <c r="G68" s="211" t="str">
        <f>DIGITAR!M68</f>
        <v/>
      </c>
      <c r="H68" s="211" t="str">
        <f>DIGITAR!N68</f>
        <v/>
      </c>
      <c r="I68" s="380" t="str">
        <f>DIGITAR!O68</f>
        <v/>
      </c>
      <c r="J68" s="211" t="str">
        <f>DIGITAR!P68</f>
        <v/>
      </c>
    </row>
    <row r="69" spans="1:10" ht="16.5" thickBot="1" x14ac:dyDescent="0.3">
      <c r="A69" s="211" t="str">
        <f>IF(DIGITAR!A69="","",DIGITAR!A69)</f>
        <v/>
      </c>
      <c r="B69" s="211" t="str">
        <f>IF(DIGITAR!B69="","",DIGITAR!B69)</f>
        <v>CAJU</v>
      </c>
      <c r="C69" s="211" t="str">
        <f>IF(DIGITAR!C69="","",DIGITAR!C69)</f>
        <v/>
      </c>
      <c r="D69" s="211" t="str">
        <f>IF(DIGITAR!D69="","",DIGITAR!D69)</f>
        <v>cxP</v>
      </c>
      <c r="E69" s="388">
        <f>IF(DIGITAR!E69="","",DIGITAR!E69)</f>
        <v>20</v>
      </c>
      <c r="F69" s="211" t="str">
        <f>DIGITAR!L69</f>
        <v/>
      </c>
      <c r="G69" s="211" t="str">
        <f>DIGITAR!M69</f>
        <v/>
      </c>
      <c r="H69" s="211" t="str">
        <f>DIGITAR!N69</f>
        <v/>
      </c>
      <c r="I69" s="380" t="str">
        <f>DIGITAR!O69</f>
        <v/>
      </c>
      <c r="J69" s="211" t="str">
        <f>DIGITAR!P69</f>
        <v/>
      </c>
    </row>
    <row r="70" spans="1:10" ht="16.5" thickBot="1" x14ac:dyDescent="0.3">
      <c r="A70" s="211">
        <f>IF(DIGITAR!A70="","",DIGITAR!A70)</f>
        <v>15</v>
      </c>
      <c r="B70" s="211" t="str">
        <f>IF(DIGITAR!B70="","",DIGITAR!B70)</f>
        <v>CAJU</v>
      </c>
      <c r="C70" s="211" t="str">
        <f>IF(DIGITAR!C70="","",DIGITAR!C70)</f>
        <v/>
      </c>
      <c r="D70" s="211" t="str">
        <f>IF(DIGITAR!D70="","",DIGITAR!D70)</f>
        <v>cxP</v>
      </c>
      <c r="E70" s="388">
        <f>IF(DIGITAR!E70="","",DIGITAR!E70)</f>
        <v>2</v>
      </c>
      <c r="F70" s="211">
        <f>DIGITAR!L70</f>
        <v>30</v>
      </c>
      <c r="G70" s="211">
        <f>DIGITAR!M70</f>
        <v>30</v>
      </c>
      <c r="H70" s="211">
        <f>DIGITAR!N70</f>
        <v>30</v>
      </c>
      <c r="I70" s="380" t="str">
        <f>DIGITAR!O70</f>
        <v>Preço estável</v>
      </c>
      <c r="J70" s="211">
        <f>DIGITAR!P70</f>
        <v>30</v>
      </c>
    </row>
    <row r="71" spans="1:10" ht="16.5" thickBot="1" x14ac:dyDescent="0.3">
      <c r="A71" s="211" t="str">
        <f>IF(DIGITAR!A71="","",DIGITAR!A71)</f>
        <v/>
      </c>
      <c r="B71" s="211" t="str">
        <f>IF(DIGITAR!B71="","",DIGITAR!B71)</f>
        <v>CAQUI</v>
      </c>
      <c r="C71" s="211" t="str">
        <f>IF(DIGITAR!C71="","",DIGITAR!C71)</f>
        <v>CHOCOLATE</v>
      </c>
      <c r="D71" s="211" t="str">
        <f>IF(DIGITAR!D71="","",DIGITAR!D71)</f>
        <v/>
      </c>
      <c r="E71" s="388">
        <f>IF(DIGITAR!E71="","",DIGITAR!E71)</f>
        <v>16</v>
      </c>
      <c r="F71" s="211" t="str">
        <f>DIGITAR!L71</f>
        <v/>
      </c>
      <c r="G71" s="211" t="str">
        <f>DIGITAR!M71</f>
        <v/>
      </c>
      <c r="H71" s="211" t="str">
        <f>DIGITAR!N71</f>
        <v/>
      </c>
      <c r="I71" s="380" t="str">
        <f>DIGITAR!O71</f>
        <v/>
      </c>
      <c r="J71" s="211" t="str">
        <f>DIGITAR!P71</f>
        <v/>
      </c>
    </row>
    <row r="72" spans="1:10" ht="16.5" thickBot="1" x14ac:dyDescent="0.3">
      <c r="A72" s="211" t="str">
        <f>IF(DIGITAR!A72="","",DIGITAR!A72)</f>
        <v/>
      </c>
      <c r="B72" s="211" t="str">
        <f>IF(DIGITAR!B72="","",DIGITAR!B72)</f>
        <v>CAQUI</v>
      </c>
      <c r="C72" s="211" t="str">
        <f>IF(DIGITAR!C72="","",DIGITAR!C72)</f>
        <v>CHOCOLATE</v>
      </c>
      <c r="D72" s="211" t="str">
        <f>IF(DIGITAR!D72="","",DIGITAR!D72)</f>
        <v/>
      </c>
      <c r="E72" s="388">
        <f>IF(DIGITAR!E72="","",DIGITAR!E72)</f>
        <v>9</v>
      </c>
      <c r="F72" s="211" t="str">
        <f>DIGITAR!L72</f>
        <v/>
      </c>
      <c r="G72" s="211" t="str">
        <f>DIGITAR!M72</f>
        <v/>
      </c>
      <c r="H72" s="211" t="str">
        <f>DIGITAR!N72</f>
        <v/>
      </c>
      <c r="I72" s="380" t="str">
        <f>DIGITAR!O72</f>
        <v/>
      </c>
      <c r="J72" s="211" t="str">
        <f>DIGITAR!P72</f>
        <v/>
      </c>
    </row>
    <row r="73" spans="1:10" ht="16.5" thickBot="1" x14ac:dyDescent="0.3">
      <c r="A73" s="211" t="str">
        <f>IF(DIGITAR!A73="","",DIGITAR!A73)</f>
        <v/>
      </c>
      <c r="B73" s="211" t="str">
        <f>IF(DIGITAR!B73="","",DIGITAR!B73)</f>
        <v>CAQUI</v>
      </c>
      <c r="C73" s="211" t="str">
        <f>IF(DIGITAR!C73="","",DIGITAR!C73)</f>
        <v xml:space="preserve">FUYU </v>
      </c>
      <c r="D73" s="211" t="str">
        <f>IF(DIGITAR!D73="","",DIGITAR!D73)</f>
        <v>mcx</v>
      </c>
      <c r="E73" s="388">
        <f>IF(DIGITAR!E73="","",DIGITAR!E73)</f>
        <v>6</v>
      </c>
      <c r="F73" s="211" t="str">
        <f>DIGITAR!L73</f>
        <v/>
      </c>
      <c r="G73" s="211" t="str">
        <f>DIGITAR!M73</f>
        <v/>
      </c>
      <c r="H73" s="211" t="str">
        <f>DIGITAR!N73</f>
        <v/>
      </c>
      <c r="I73" s="380" t="str">
        <f>DIGITAR!O73</f>
        <v/>
      </c>
      <c r="J73" s="211" t="str">
        <f>DIGITAR!P73</f>
        <v/>
      </c>
    </row>
    <row r="74" spans="1:10" ht="16.5" thickBot="1" x14ac:dyDescent="0.3">
      <c r="A74" s="211" t="str">
        <f>IF(DIGITAR!A74="","",DIGITAR!A74)</f>
        <v/>
      </c>
      <c r="B74" s="211" t="str">
        <f>IF(DIGITAR!B74="","",DIGITAR!B74)</f>
        <v>CAQUI</v>
      </c>
      <c r="C74" s="211" t="str">
        <f>IF(DIGITAR!C74="","",DIGITAR!C74)</f>
        <v xml:space="preserve">FUYU </v>
      </c>
      <c r="D74" s="211" t="str">
        <f>IF(DIGITAR!D74="","",DIGITAR!D74)</f>
        <v xml:space="preserve">cxT </v>
      </c>
      <c r="E74" s="388">
        <f>IF(DIGITAR!E74="","",DIGITAR!E74)</f>
        <v>10</v>
      </c>
      <c r="F74" s="211" t="str">
        <f>DIGITAR!L74</f>
        <v/>
      </c>
      <c r="G74" s="211" t="str">
        <f>DIGITAR!M74</f>
        <v/>
      </c>
      <c r="H74" s="211" t="str">
        <f>DIGITAR!N74</f>
        <v/>
      </c>
      <c r="I74" s="380" t="str">
        <f>DIGITAR!O74</f>
        <v/>
      </c>
      <c r="J74" s="211" t="str">
        <f>DIGITAR!P74</f>
        <v/>
      </c>
    </row>
    <row r="75" spans="1:10" ht="16.5" thickBot="1" x14ac:dyDescent="0.3">
      <c r="A75" s="211" t="str">
        <f>IF(DIGITAR!A75="","",DIGITAR!A75)</f>
        <v/>
      </c>
      <c r="B75" s="211" t="str">
        <f>IF(DIGITAR!B75="","",DIGITAR!B75)</f>
        <v>CAQUI</v>
      </c>
      <c r="C75" s="211" t="str">
        <f>IF(DIGITAR!C75="","",DIGITAR!C75)</f>
        <v xml:space="preserve">FUYU </v>
      </c>
      <c r="D75" s="211" t="str">
        <f>IF(DIGITAR!D75="","",DIGITAR!D75)</f>
        <v>cxK</v>
      </c>
      <c r="E75" s="388">
        <f>IF(DIGITAR!E75="","",DIGITAR!E75)</f>
        <v>18</v>
      </c>
      <c r="F75" s="211" t="str">
        <f>DIGITAR!L75</f>
        <v/>
      </c>
      <c r="G75" s="211" t="str">
        <f>DIGITAR!M75</f>
        <v/>
      </c>
      <c r="H75" s="211" t="str">
        <f>DIGITAR!N75</f>
        <v/>
      </c>
      <c r="I75" s="380" t="str">
        <f>DIGITAR!O75</f>
        <v/>
      </c>
      <c r="J75" s="211" t="str">
        <f>DIGITAR!P75</f>
        <v/>
      </c>
    </row>
    <row r="76" spans="1:10" ht="16.5" thickBot="1" x14ac:dyDescent="0.3">
      <c r="A76" s="211" t="str">
        <f>IF(DIGITAR!A76="","",DIGITAR!A76)</f>
        <v/>
      </c>
      <c r="B76" s="211" t="str">
        <f>IF(DIGITAR!B76="","",DIGITAR!B76)</f>
        <v>CAQUI</v>
      </c>
      <c r="C76" s="211" t="str">
        <f>IF(DIGITAR!C76="","",DIGITAR!C76)</f>
        <v>GUIOMBO</v>
      </c>
      <c r="D76" s="211" t="str">
        <f>IF(DIGITAR!D76="","",DIGITAR!D76)</f>
        <v xml:space="preserve">cxK </v>
      </c>
      <c r="E76" s="388">
        <f>IF(DIGITAR!E76="","",DIGITAR!E76)</f>
        <v>18</v>
      </c>
      <c r="F76" s="211" t="str">
        <f>DIGITAR!L76</f>
        <v/>
      </c>
      <c r="G76" s="211" t="str">
        <f>DIGITAR!M76</f>
        <v/>
      </c>
      <c r="H76" s="211" t="str">
        <f>DIGITAR!N76</f>
        <v/>
      </c>
      <c r="I76" s="380" t="str">
        <f>DIGITAR!O76</f>
        <v/>
      </c>
      <c r="J76" s="211" t="str">
        <f>DIGITAR!P76</f>
        <v/>
      </c>
    </row>
    <row r="77" spans="1:10" ht="16.5" thickBot="1" x14ac:dyDescent="0.3">
      <c r="A77" s="211" t="str">
        <f>IF(DIGITAR!A77="","",DIGITAR!A77)</f>
        <v/>
      </c>
      <c r="B77" s="211" t="str">
        <f>IF(DIGITAR!B77="","",DIGITAR!B77)</f>
        <v>CAQUI</v>
      </c>
      <c r="C77" s="211" t="str">
        <f>IF(DIGITAR!C77="","",DIGITAR!C77)</f>
        <v>GUIOMBO</v>
      </c>
      <c r="D77" s="211" t="str">
        <f>IF(DIGITAR!D77="","",DIGITAR!D77)</f>
        <v>cxK</v>
      </c>
      <c r="E77" s="388">
        <f>IF(DIGITAR!E77="","",DIGITAR!E77)</f>
        <v>10</v>
      </c>
      <c r="F77" s="211" t="str">
        <f>DIGITAR!L77</f>
        <v/>
      </c>
      <c r="G77" s="211" t="str">
        <f>DIGITAR!M77</f>
        <v/>
      </c>
      <c r="H77" s="211" t="str">
        <f>DIGITAR!N77</f>
        <v/>
      </c>
      <c r="I77" s="380" t="str">
        <f>DIGITAR!O77</f>
        <v/>
      </c>
      <c r="J77" s="211" t="str">
        <f>DIGITAR!P77</f>
        <v/>
      </c>
    </row>
    <row r="78" spans="1:10" ht="16.5" thickBot="1" x14ac:dyDescent="0.3">
      <c r="A78" s="211" t="str">
        <f>IF(DIGITAR!A78="","",DIGITAR!A78)</f>
        <v/>
      </c>
      <c r="B78" s="211" t="str">
        <f>IF(DIGITAR!B78="","",DIGITAR!B78)</f>
        <v>CAQUI</v>
      </c>
      <c r="C78" s="211" t="str">
        <f>IF(DIGITAR!C78="","",DIGITAR!C78)</f>
        <v>GUIOMBO</v>
      </c>
      <c r="D78" s="211" t="str">
        <f>IF(DIGITAR!D78="","",DIGITAR!D78)</f>
        <v>mcX</v>
      </c>
      <c r="E78" s="388">
        <f>IF(DIGITAR!E78="","",DIGITAR!E78)</f>
        <v>7</v>
      </c>
      <c r="F78" s="211" t="str">
        <f>DIGITAR!L78</f>
        <v/>
      </c>
      <c r="G78" s="211" t="str">
        <f>DIGITAR!M78</f>
        <v/>
      </c>
      <c r="H78" s="211" t="str">
        <f>DIGITAR!N78</f>
        <v/>
      </c>
      <c r="I78" s="380" t="str">
        <f>DIGITAR!O78</f>
        <v/>
      </c>
      <c r="J78" s="211" t="str">
        <f>DIGITAR!P78</f>
        <v/>
      </c>
    </row>
    <row r="79" spans="1:10" ht="16.5" thickBot="1" x14ac:dyDescent="0.3">
      <c r="A79" s="211" t="str">
        <f>IF(DIGITAR!A79="","",DIGITAR!A79)</f>
        <v/>
      </c>
      <c r="B79" s="211" t="str">
        <f>IF(DIGITAR!B79="","",DIGITAR!B79)</f>
        <v>CAQUI</v>
      </c>
      <c r="C79" s="211" t="str">
        <f>IF(DIGITAR!C79="","",DIGITAR!C79)</f>
        <v>IMPORTADO</v>
      </c>
      <c r="D79" s="211" t="str">
        <f>IF(DIGITAR!D79="","",DIGITAR!D79)</f>
        <v>cxT</v>
      </c>
      <c r="E79" s="388">
        <f>IF(DIGITAR!E79="","",DIGITAR!E79)</f>
        <v>4.5</v>
      </c>
      <c r="F79" s="211" t="str">
        <f>DIGITAR!L79</f>
        <v/>
      </c>
      <c r="G79" s="211" t="str">
        <f>DIGITAR!M79</f>
        <v/>
      </c>
      <c r="H79" s="211" t="str">
        <f>DIGITAR!N79</f>
        <v/>
      </c>
      <c r="I79" s="380" t="str">
        <f>DIGITAR!O79</f>
        <v/>
      </c>
      <c r="J79" s="211" t="str">
        <f>DIGITAR!P79</f>
        <v/>
      </c>
    </row>
    <row r="80" spans="1:10" ht="16.5" thickBot="1" x14ac:dyDescent="0.3">
      <c r="A80" s="211" t="str">
        <f>IF(DIGITAR!A80="","",DIGITAR!A80)</f>
        <v/>
      </c>
      <c r="B80" s="211" t="str">
        <f>IF(DIGITAR!B80="","",DIGITAR!B80)</f>
        <v>CAQUI</v>
      </c>
      <c r="C80" s="211" t="str">
        <f>IF(DIGITAR!C80="","",DIGITAR!C80)</f>
        <v>KIOTO</v>
      </c>
      <c r="D80" s="211" t="str">
        <f>IF(DIGITAR!D80="","",DIGITAR!D80)</f>
        <v>mcX</v>
      </c>
      <c r="E80" s="388">
        <f>IF(DIGITAR!E80="","",DIGITAR!E80)</f>
        <v>9</v>
      </c>
      <c r="F80" s="211" t="str">
        <f>DIGITAR!L80</f>
        <v/>
      </c>
      <c r="G80" s="211" t="str">
        <f>DIGITAR!M80</f>
        <v/>
      </c>
      <c r="H80" s="211" t="str">
        <f>DIGITAR!N80</f>
        <v/>
      </c>
      <c r="I80" s="380" t="str">
        <f>DIGITAR!O80</f>
        <v/>
      </c>
      <c r="J80" s="211" t="str">
        <f>DIGITAR!P80</f>
        <v/>
      </c>
    </row>
    <row r="81" spans="1:10" ht="16.5" thickBot="1" x14ac:dyDescent="0.3">
      <c r="A81" s="211" t="str">
        <f>IF(DIGITAR!A81="","",DIGITAR!A81)</f>
        <v/>
      </c>
      <c r="B81" s="211" t="str">
        <f>IF(DIGITAR!B81="","",DIGITAR!B81)</f>
        <v>CAQUI</v>
      </c>
      <c r="C81" s="211" t="str">
        <f>IF(DIGITAR!C81="","",DIGITAR!C81)</f>
        <v xml:space="preserve">RAMA FORTE </v>
      </c>
      <c r="D81" s="211" t="str">
        <f>IF(DIGITAR!D81="","",DIGITAR!D81)</f>
        <v>imp.</v>
      </c>
      <c r="E81" s="388">
        <f>IF(DIGITAR!E81="","",DIGITAR!E81)</f>
        <v>8</v>
      </c>
      <c r="F81" s="211" t="str">
        <f>DIGITAR!L81</f>
        <v/>
      </c>
      <c r="G81" s="211" t="str">
        <f>DIGITAR!M81</f>
        <v/>
      </c>
      <c r="H81" s="211" t="str">
        <f>DIGITAR!N81</f>
        <v/>
      </c>
      <c r="I81" s="380" t="str">
        <f>DIGITAR!O81</f>
        <v/>
      </c>
      <c r="J81" s="211" t="str">
        <f>DIGITAR!P81</f>
        <v/>
      </c>
    </row>
    <row r="82" spans="1:10" ht="16.5" thickBot="1" x14ac:dyDescent="0.3">
      <c r="A82" s="211" t="str">
        <f>IF(DIGITAR!A82="","",DIGITAR!A82)</f>
        <v/>
      </c>
      <c r="B82" s="211" t="str">
        <f>IF(DIGITAR!B82="","",DIGITAR!B82)</f>
        <v>CAQUI</v>
      </c>
      <c r="C82" s="211" t="str">
        <f>IF(DIGITAR!C82="","",DIGITAR!C82)</f>
        <v xml:space="preserve">RAMA FORTE </v>
      </c>
      <c r="D82" s="211" t="str">
        <f>IF(DIGITAR!D82="","",DIGITAR!D82)</f>
        <v/>
      </c>
      <c r="E82" s="388" t="str">
        <f>IF(DIGITAR!E82="","",DIGITAR!E82)</f>
        <v/>
      </c>
      <c r="F82" s="211" t="str">
        <f>DIGITAR!L82</f>
        <v/>
      </c>
      <c r="G82" s="211" t="str">
        <f>DIGITAR!M82</f>
        <v/>
      </c>
      <c r="H82" s="211" t="str">
        <f>DIGITAR!N82</f>
        <v/>
      </c>
      <c r="I82" s="380" t="str">
        <f>DIGITAR!O82</f>
        <v/>
      </c>
      <c r="J82" s="211" t="str">
        <f>DIGITAR!P82</f>
        <v/>
      </c>
    </row>
    <row r="83" spans="1:10" ht="16.5" thickBot="1" x14ac:dyDescent="0.3">
      <c r="A83" s="211" t="str">
        <f>IF(DIGITAR!A83="","",DIGITAR!A83)</f>
        <v/>
      </c>
      <c r="B83" s="211" t="str">
        <f>IF(DIGITAR!B83="","",DIGITAR!B83)</f>
        <v>CAQUI</v>
      </c>
      <c r="C83" s="211" t="str">
        <f>IF(DIGITAR!C83="","",DIGITAR!C83)</f>
        <v xml:space="preserve">RAMA FORTE </v>
      </c>
      <c r="D83" s="211" t="str">
        <f>IF(DIGITAR!D83="","",DIGITAR!D83)</f>
        <v/>
      </c>
      <c r="E83" s="388" t="str">
        <f>IF(DIGITAR!E83="","",DIGITAR!E83)</f>
        <v/>
      </c>
      <c r="F83" s="211" t="str">
        <f>DIGITAR!L83</f>
        <v/>
      </c>
      <c r="G83" s="211" t="str">
        <f>DIGITAR!M83</f>
        <v/>
      </c>
      <c r="H83" s="211" t="str">
        <f>DIGITAR!N83</f>
        <v/>
      </c>
      <c r="I83" s="380" t="str">
        <f>DIGITAR!O83</f>
        <v/>
      </c>
      <c r="J83" s="211" t="str">
        <f>DIGITAR!P83</f>
        <v/>
      </c>
    </row>
    <row r="84" spans="1:10" ht="16.5" thickBot="1" x14ac:dyDescent="0.3">
      <c r="A84" s="211" t="str">
        <f>IF(DIGITAR!A84="","",DIGITAR!A84)</f>
        <v/>
      </c>
      <c r="B84" s="211" t="str">
        <f>IF(DIGITAR!B84="","",DIGITAR!B84)</f>
        <v>CARAMBOLA</v>
      </c>
      <c r="C84" s="211" t="str">
        <f>IF(DIGITAR!C84="","",DIGITAR!C84)</f>
        <v/>
      </c>
      <c r="D84" s="211" t="str">
        <f>IF(DIGITAR!D84="","",DIGITAR!D84)</f>
        <v/>
      </c>
      <c r="E84" s="388">
        <f>IF(DIGITAR!E84="","",DIGITAR!E84)</f>
        <v>6</v>
      </c>
      <c r="F84" s="211" t="str">
        <f>DIGITAR!L84</f>
        <v/>
      </c>
      <c r="G84" s="211" t="str">
        <f>DIGITAR!M84</f>
        <v/>
      </c>
      <c r="H84" s="211" t="str">
        <f>DIGITAR!N84</f>
        <v/>
      </c>
      <c r="I84" s="380" t="str">
        <f>DIGITAR!O84</f>
        <v/>
      </c>
      <c r="J84" s="211" t="str">
        <f>DIGITAR!P84</f>
        <v/>
      </c>
    </row>
    <row r="85" spans="1:10" ht="16.5" thickBot="1" x14ac:dyDescent="0.3">
      <c r="A85" s="211" t="str">
        <f>IF(DIGITAR!A85="","",DIGITAR!A85)</f>
        <v/>
      </c>
      <c r="B85" s="211" t="str">
        <f>IF(DIGITAR!B85="","",DIGITAR!B85)</f>
        <v>CASTANHA</v>
      </c>
      <c r="C85" s="211" t="str">
        <f>IF(DIGITAR!C85="","",DIGITAR!C85)</f>
        <v/>
      </c>
      <c r="D85" s="211" t="str">
        <f>IF(DIGITAR!D85="","",DIGITAR!D85)</f>
        <v/>
      </c>
      <c r="E85" s="388">
        <f>IF(DIGITAR!E85="","",DIGITAR!E85)</f>
        <v>7</v>
      </c>
      <c r="F85" s="211" t="str">
        <f>DIGITAR!L85</f>
        <v/>
      </c>
      <c r="G85" s="211" t="str">
        <f>DIGITAR!M85</f>
        <v/>
      </c>
      <c r="H85" s="211" t="str">
        <f>DIGITAR!N85</f>
        <v/>
      </c>
      <c r="I85" s="380" t="str">
        <f>DIGITAR!O85</f>
        <v/>
      </c>
      <c r="J85" s="211" t="str">
        <f>DIGITAR!P85</f>
        <v/>
      </c>
    </row>
    <row r="86" spans="1:10" ht="16.5" thickBot="1" x14ac:dyDescent="0.3">
      <c r="A86" s="211" t="str">
        <f>IF(DIGITAR!A86="","",DIGITAR!A86)</f>
        <v/>
      </c>
      <c r="B86" s="211" t="str">
        <f>IF(DIGITAR!B86="","",DIGITAR!B86)</f>
        <v>CEREJA ESTR.</v>
      </c>
      <c r="C86" s="211" t="str">
        <f>IF(DIGITAR!C86="","",DIGITAR!C86)</f>
        <v/>
      </c>
      <c r="D86" s="211" t="str">
        <f>IF(DIGITAR!D86="","",DIGITAR!D86)</f>
        <v>USA</v>
      </c>
      <c r="E86" s="388" t="str">
        <f>IF(DIGITAR!E86="","",DIGITAR!E86)</f>
        <v/>
      </c>
      <c r="F86" s="211" t="str">
        <f>DIGITAR!L86</f>
        <v/>
      </c>
      <c r="G86" s="211" t="str">
        <f>DIGITAR!M86</f>
        <v/>
      </c>
      <c r="H86" s="211" t="str">
        <f>DIGITAR!N86</f>
        <v/>
      </c>
      <c r="I86" s="380" t="str">
        <f>DIGITAR!O86</f>
        <v/>
      </c>
      <c r="J86" s="211" t="str">
        <f>DIGITAR!P86</f>
        <v/>
      </c>
    </row>
    <row r="87" spans="1:10" ht="16.5" thickBot="1" x14ac:dyDescent="0.3">
      <c r="A87" s="211" t="str">
        <f>IF(DIGITAR!A87="","",DIGITAR!A87)</f>
        <v/>
      </c>
      <c r="B87" s="211" t="str">
        <f>IF(DIGITAR!B87="","",DIGITAR!B87)</f>
        <v>CEREJA ESTR.</v>
      </c>
      <c r="C87" s="211" t="str">
        <f>IF(DIGITAR!C87="","",DIGITAR!C87)</f>
        <v/>
      </c>
      <c r="D87" s="211" t="str">
        <f>IF(DIGITAR!D87="","",DIGITAR!D87)</f>
        <v>XL.</v>
      </c>
      <c r="E87" s="388" t="str">
        <f>IF(DIGITAR!E87="","",DIGITAR!E87)</f>
        <v/>
      </c>
      <c r="F87" s="211" t="str">
        <f>DIGITAR!L87</f>
        <v/>
      </c>
      <c r="G87" s="211" t="str">
        <f>DIGITAR!M87</f>
        <v/>
      </c>
      <c r="H87" s="211" t="str">
        <f>DIGITAR!N87</f>
        <v/>
      </c>
      <c r="I87" s="380" t="str">
        <f>DIGITAR!O87</f>
        <v/>
      </c>
      <c r="J87" s="211" t="str">
        <f>DIGITAR!P87</f>
        <v/>
      </c>
    </row>
    <row r="88" spans="1:10" ht="16.5" thickBot="1" x14ac:dyDescent="0.3">
      <c r="A88" s="211">
        <f>IF(DIGITAR!A88="","",DIGITAR!A88)</f>
        <v>16</v>
      </c>
      <c r="B88" s="211" t="str">
        <f>IF(DIGITAR!B88="","",DIGITAR!B88)</f>
        <v>COCO VERDE</v>
      </c>
      <c r="C88" s="211" t="str">
        <f>IF(DIGITAR!C88="","",DIGITAR!C88)</f>
        <v>GRANEL</v>
      </c>
      <c r="D88" s="211" t="str">
        <f>IF(DIGITAR!D88="","",DIGITAR!D88)</f>
        <v>un.</v>
      </c>
      <c r="E88" s="388" t="str">
        <f>IF(DIGITAR!E88="","",DIGITAR!E88)</f>
        <v/>
      </c>
      <c r="F88" s="211">
        <f>DIGITAR!L88</f>
        <v>3</v>
      </c>
      <c r="G88" s="211">
        <f>DIGITAR!M88</f>
        <v>3</v>
      </c>
      <c r="H88" s="211">
        <f>DIGITAR!N88</f>
        <v>3</v>
      </c>
      <c r="I88" s="380" t="str">
        <f>DIGITAR!O88</f>
        <v>Preço estável</v>
      </c>
      <c r="J88" s="211">
        <f>DIGITAR!P88</f>
        <v>3</v>
      </c>
    </row>
    <row r="89" spans="1:10" ht="16.5" thickBot="1" x14ac:dyDescent="0.3">
      <c r="A89" s="211" t="str">
        <f>IF(DIGITAR!A89="","",DIGITAR!A89)</f>
        <v/>
      </c>
      <c r="B89" s="211" t="str">
        <f>IF(DIGITAR!B89="","",DIGITAR!B89)</f>
        <v>CUPUAÇU</v>
      </c>
      <c r="C89" s="211" t="str">
        <f>IF(DIGITAR!C89="","",DIGITAR!C89)</f>
        <v/>
      </c>
      <c r="D89" s="211" t="str">
        <f>IF(DIGITAR!D89="","",DIGITAR!D89)</f>
        <v>cxT</v>
      </c>
      <c r="E89" s="388">
        <f>IF(DIGITAR!E89="","",DIGITAR!E89)</f>
        <v>10</v>
      </c>
      <c r="F89" s="211" t="str">
        <f>DIGITAR!L89</f>
        <v/>
      </c>
      <c r="G89" s="211" t="str">
        <f>DIGITAR!M89</f>
        <v/>
      </c>
      <c r="H89" s="211" t="str">
        <f>DIGITAR!N89</f>
        <v/>
      </c>
      <c r="I89" s="380" t="str">
        <f>DIGITAR!O89</f>
        <v/>
      </c>
      <c r="J89" s="211" t="str">
        <f>DIGITAR!P89</f>
        <v/>
      </c>
    </row>
    <row r="90" spans="1:10" ht="16.5" thickBot="1" x14ac:dyDescent="0.3">
      <c r="A90" s="211" t="str">
        <f>IF(DIGITAR!A90="","",DIGITAR!A90)</f>
        <v/>
      </c>
      <c r="B90" s="211" t="str">
        <f>IF(DIGITAR!B90="","",DIGITAR!B90)</f>
        <v>DECOPON</v>
      </c>
      <c r="C90" s="211" t="str">
        <f>IF(DIGITAR!C90="","",DIGITAR!C90)</f>
        <v/>
      </c>
      <c r="D90" s="211" t="str">
        <f>IF(DIGITAR!D90="","",DIGITAR!D90)</f>
        <v>T 9</v>
      </c>
      <c r="E90" s="388" t="str">
        <f>IF(DIGITAR!E90="","",DIGITAR!E90)</f>
        <v/>
      </c>
      <c r="F90" s="211" t="str">
        <f>DIGITAR!L90</f>
        <v/>
      </c>
      <c r="G90" s="211" t="str">
        <f>DIGITAR!M90</f>
        <v/>
      </c>
      <c r="H90" s="211" t="str">
        <f>DIGITAR!N90</f>
        <v/>
      </c>
      <c r="I90" s="380" t="str">
        <f>DIGITAR!O90</f>
        <v/>
      </c>
      <c r="J90" s="211" t="str">
        <f>DIGITAR!P90</f>
        <v/>
      </c>
    </row>
    <row r="91" spans="1:10" ht="16.5" thickBot="1" x14ac:dyDescent="0.3">
      <c r="A91" s="211" t="str">
        <f>IF(DIGITAR!A91="","",DIGITAR!A91)</f>
        <v/>
      </c>
      <c r="B91" s="211" t="str">
        <f>IF(DIGITAR!B91="","",DIGITAR!B91)</f>
        <v>CONDE</v>
      </c>
      <c r="C91" s="211" t="str">
        <f>IF(DIGITAR!C91="","",DIGITAR!C91)</f>
        <v>9 / 12</v>
      </c>
      <c r="D91" s="211" t="str">
        <f>IF(DIGITAR!D91="","",DIGITAR!D91)</f>
        <v/>
      </c>
      <c r="E91" s="388" t="str">
        <f>IF(DIGITAR!E91="","",DIGITAR!E91)</f>
        <v/>
      </c>
      <c r="F91" s="211" t="str">
        <f>DIGITAR!L91</f>
        <v/>
      </c>
      <c r="G91" s="211" t="str">
        <f>DIGITAR!M91</f>
        <v/>
      </c>
      <c r="H91" s="211" t="str">
        <f>DIGITAR!N91</f>
        <v/>
      </c>
      <c r="I91" s="380" t="str">
        <f>DIGITAR!O91</f>
        <v/>
      </c>
      <c r="J91" s="211" t="str">
        <f>DIGITAR!P91</f>
        <v/>
      </c>
    </row>
    <row r="92" spans="1:10" ht="16.5" thickBot="1" x14ac:dyDescent="0.3">
      <c r="A92" s="211" t="str">
        <f>IF(DIGITAR!A92="","",DIGITAR!A92)</f>
        <v/>
      </c>
      <c r="B92" s="211" t="str">
        <f>IF(DIGITAR!B92="","",DIGITAR!B92)</f>
        <v>CONDE</v>
      </c>
      <c r="C92" s="211" t="str">
        <f>IF(DIGITAR!C92="","",DIGITAR!C92)</f>
        <v>15 / 18</v>
      </c>
      <c r="D92" s="211" t="str">
        <f>IF(DIGITAR!D92="","",DIGITAR!D92)</f>
        <v/>
      </c>
      <c r="E92" s="388" t="str">
        <f>IF(DIGITAR!E92="","",DIGITAR!E92)</f>
        <v/>
      </c>
      <c r="F92" s="211" t="str">
        <f>DIGITAR!L92</f>
        <v/>
      </c>
      <c r="G92" s="211" t="str">
        <f>DIGITAR!M92</f>
        <v/>
      </c>
      <c r="H92" s="211" t="str">
        <f>DIGITAR!N92</f>
        <v/>
      </c>
      <c r="I92" s="380" t="str">
        <f>DIGITAR!O92</f>
        <v/>
      </c>
      <c r="J92" s="211" t="str">
        <f>DIGITAR!P92</f>
        <v/>
      </c>
    </row>
    <row r="93" spans="1:10" ht="16.5" thickBot="1" x14ac:dyDescent="0.3">
      <c r="A93" s="211" t="str">
        <f>IF(DIGITAR!A93="","",DIGITAR!A93)</f>
        <v/>
      </c>
      <c r="B93" s="211" t="str">
        <f>IF(DIGITAR!B93="","",DIGITAR!B93)</f>
        <v>EMBU</v>
      </c>
      <c r="C93" s="211" t="str">
        <f>IF(DIGITAR!C93="","",DIGITAR!C93)</f>
        <v/>
      </c>
      <c r="D93" s="211" t="str">
        <f>IF(DIGITAR!D93="","",DIGITAR!D93)</f>
        <v/>
      </c>
      <c r="E93" s="388" t="str">
        <f>IF(DIGITAR!E93="","",DIGITAR!E93)</f>
        <v/>
      </c>
      <c r="F93" s="211" t="str">
        <f>DIGITAR!L93</f>
        <v/>
      </c>
      <c r="G93" s="211" t="str">
        <f>DIGITAR!M93</f>
        <v/>
      </c>
      <c r="H93" s="211" t="str">
        <f>DIGITAR!N93</f>
        <v/>
      </c>
      <c r="I93" s="380" t="str">
        <f>DIGITAR!O93</f>
        <v/>
      </c>
      <c r="J93" s="211" t="str">
        <f>DIGITAR!P93</f>
        <v/>
      </c>
    </row>
    <row r="94" spans="1:10" ht="16.5" thickBot="1" x14ac:dyDescent="0.3">
      <c r="A94" s="211" t="str">
        <f>IF(DIGITAR!A94="","",DIGITAR!A94)</f>
        <v/>
      </c>
      <c r="B94" s="211" t="str">
        <f>IF(DIGITAR!B94="","",DIGITAR!B94)</f>
        <v>FIGO</v>
      </c>
      <c r="C94" s="211" t="str">
        <f>IF(DIGITAR!C94="","",DIGITAR!C94)</f>
        <v>ROXO</v>
      </c>
      <c r="D94" s="211" t="str">
        <f>IF(DIGITAR!D94="","",DIGITAR!D94)</f>
        <v/>
      </c>
      <c r="E94" s="388">
        <f>IF(DIGITAR!E94="","",DIGITAR!E94)</f>
        <v>1.5</v>
      </c>
      <c r="F94" s="211" t="str">
        <f>DIGITAR!L94</f>
        <v/>
      </c>
      <c r="G94" s="211" t="str">
        <f>DIGITAR!M94</f>
        <v/>
      </c>
      <c r="H94" s="211" t="str">
        <f>DIGITAR!N94</f>
        <v/>
      </c>
      <c r="I94" s="380" t="str">
        <f>DIGITAR!O94</f>
        <v/>
      </c>
      <c r="J94" s="211" t="str">
        <f>DIGITAR!P94</f>
        <v/>
      </c>
    </row>
    <row r="95" spans="1:10" ht="16.5" thickBot="1" x14ac:dyDescent="0.3">
      <c r="A95" s="211" t="str">
        <f>IF(DIGITAR!A95="","",DIGITAR!A95)</f>
        <v/>
      </c>
      <c r="B95" s="211" t="str">
        <f>IF(DIGITAR!B95="","",DIGITAR!B95)</f>
        <v>FIGO</v>
      </c>
      <c r="C95" s="211" t="str">
        <f>IF(DIGITAR!C95="","",DIGITAR!C95)</f>
        <v>INDIA</v>
      </c>
      <c r="D95" s="211" t="str">
        <f>IF(DIGITAR!D95="","",DIGITAR!D95)</f>
        <v/>
      </c>
      <c r="E95" s="388" t="str">
        <f>IF(DIGITAR!E95="","",DIGITAR!E95)</f>
        <v/>
      </c>
      <c r="F95" s="211" t="str">
        <f>DIGITAR!L95</f>
        <v/>
      </c>
      <c r="G95" s="211" t="str">
        <f>DIGITAR!M95</f>
        <v/>
      </c>
      <c r="H95" s="211" t="str">
        <f>DIGITAR!N95</f>
        <v/>
      </c>
      <c r="I95" s="380" t="str">
        <f>DIGITAR!O95</f>
        <v/>
      </c>
      <c r="J95" s="211" t="str">
        <f>DIGITAR!P95</f>
        <v/>
      </c>
    </row>
    <row r="96" spans="1:10" ht="16.5" thickBot="1" x14ac:dyDescent="0.3">
      <c r="A96" s="211" t="str">
        <f>IF(DIGITAR!A96="","",DIGITAR!A96)</f>
        <v/>
      </c>
      <c r="B96" s="211" t="str">
        <f>IF(DIGITAR!B96="","",DIGITAR!B96)</f>
        <v>FORTUNE</v>
      </c>
      <c r="C96" s="211" t="str">
        <f>IF(DIGITAR!C96="","",DIGITAR!C96)</f>
        <v/>
      </c>
      <c r="D96" s="211" t="str">
        <f>IF(DIGITAR!D96="","",DIGITAR!D96)</f>
        <v/>
      </c>
      <c r="E96" s="388">
        <f>IF(DIGITAR!E96="","",DIGITAR!E96)</f>
        <v>7</v>
      </c>
      <c r="F96" s="211" t="str">
        <f>DIGITAR!L96</f>
        <v/>
      </c>
      <c r="G96" s="211" t="str">
        <f>DIGITAR!M96</f>
        <v/>
      </c>
      <c r="H96" s="211" t="str">
        <f>DIGITAR!N96</f>
        <v/>
      </c>
      <c r="I96" s="380" t="str">
        <f>DIGITAR!O96</f>
        <v/>
      </c>
      <c r="J96" s="211" t="str">
        <f>DIGITAR!P96</f>
        <v/>
      </c>
    </row>
    <row r="97" spans="1:10" ht="16.5" thickBot="1" x14ac:dyDescent="0.3">
      <c r="A97" s="211" t="str">
        <f>IF(DIGITAR!A97="","",DIGITAR!A97)</f>
        <v/>
      </c>
      <c r="B97" s="211" t="str">
        <f>IF(DIGITAR!B97="","",DIGITAR!B97)</f>
        <v>FORTUNE</v>
      </c>
      <c r="C97" s="211" t="str">
        <f>IF(DIGITAR!C97="","",DIGITAR!C97)</f>
        <v/>
      </c>
      <c r="D97" s="211" t="str">
        <f>IF(DIGITAR!D97="","",DIGITAR!D97)</f>
        <v/>
      </c>
      <c r="E97" s="388">
        <f>IF(DIGITAR!E97="","",DIGITAR!E97)</f>
        <v>6</v>
      </c>
      <c r="F97" s="211" t="str">
        <f>DIGITAR!L97</f>
        <v/>
      </c>
      <c r="G97" s="211" t="str">
        <f>DIGITAR!M97</f>
        <v/>
      </c>
      <c r="H97" s="211" t="str">
        <f>DIGITAR!N97</f>
        <v/>
      </c>
      <c r="I97" s="380" t="str">
        <f>DIGITAR!O97</f>
        <v/>
      </c>
      <c r="J97" s="211" t="str">
        <f>DIGITAR!P97</f>
        <v/>
      </c>
    </row>
    <row r="98" spans="1:10" ht="16.5" thickBot="1" x14ac:dyDescent="0.3">
      <c r="A98" s="211" t="str">
        <f>IF(DIGITAR!A98="","",DIGITAR!A98)</f>
        <v/>
      </c>
      <c r="B98" s="211" t="str">
        <f>IF(DIGITAR!B98="","",DIGITAR!B98)</f>
        <v>GRANADILHA</v>
      </c>
      <c r="C98" s="211" t="str">
        <f>IF(DIGITAR!C98="","",DIGITAR!C98)</f>
        <v/>
      </c>
      <c r="D98" s="211" t="str">
        <f>IF(DIGITAR!D98="","",DIGITAR!D98)</f>
        <v>cxT</v>
      </c>
      <c r="E98" s="388" t="str">
        <f>IF(DIGITAR!E98="","",DIGITAR!E98)</f>
        <v/>
      </c>
      <c r="F98" s="211" t="str">
        <f>DIGITAR!L98</f>
        <v/>
      </c>
      <c r="G98" s="211" t="str">
        <f>DIGITAR!M98</f>
        <v/>
      </c>
      <c r="H98" s="211" t="str">
        <f>DIGITAR!N98</f>
        <v/>
      </c>
      <c r="I98" s="380">
        <f>DIGITAR!O98</f>
        <v>0</v>
      </c>
      <c r="J98" s="211" t="str">
        <f>DIGITAR!P98</f>
        <v/>
      </c>
    </row>
    <row r="99" spans="1:10" ht="16.5" thickBot="1" x14ac:dyDescent="0.3">
      <c r="A99" s="211" t="str">
        <f>IF(DIGITAR!A99="","",DIGITAR!A99)</f>
        <v/>
      </c>
      <c r="B99" s="211" t="str">
        <f>IF(DIGITAR!B99="","",DIGITAR!B99)</f>
        <v>GRAVIOLA</v>
      </c>
      <c r="C99" s="211" t="str">
        <f>IF(DIGITAR!C99="","",DIGITAR!C99)</f>
        <v>NORDESTE</v>
      </c>
      <c r="D99" s="211" t="str">
        <f>IF(DIGITAR!D99="","",DIGITAR!D99)</f>
        <v>Kg</v>
      </c>
      <c r="E99" s="388">
        <f>IF(DIGITAR!E99="","",DIGITAR!E99)</f>
        <v>1</v>
      </c>
      <c r="F99" s="211" t="str">
        <f>DIGITAR!L99</f>
        <v/>
      </c>
      <c r="G99" s="211" t="str">
        <f>DIGITAR!M99</f>
        <v/>
      </c>
      <c r="H99" s="211" t="str">
        <f>DIGITAR!N99</f>
        <v/>
      </c>
      <c r="I99" s="380" t="str">
        <f>DIGITAR!O99</f>
        <v/>
      </c>
      <c r="J99" s="211" t="str">
        <f>DIGITAR!P99</f>
        <v/>
      </c>
    </row>
    <row r="100" spans="1:10" ht="16.5" thickBot="1" x14ac:dyDescent="0.3">
      <c r="A100" s="211" t="str">
        <f>IF(DIGITAR!A100="","",DIGITAR!A100)</f>
        <v/>
      </c>
      <c r="B100" s="211" t="str">
        <f>IF(DIGITAR!B100="","",DIGITAR!B100)</f>
        <v>GRAVIOLA</v>
      </c>
      <c r="C100" s="211" t="str">
        <f>IF(DIGITAR!C100="","",DIGITAR!C100)</f>
        <v>NORDESTE</v>
      </c>
      <c r="D100" s="211" t="str">
        <f>IF(DIGITAR!D100="","",DIGITAR!D100)</f>
        <v>cxT</v>
      </c>
      <c r="E100" s="388" t="str">
        <f>IF(DIGITAR!E100="","",DIGITAR!E100)</f>
        <v/>
      </c>
      <c r="F100" s="211" t="str">
        <f>DIGITAR!L100</f>
        <v/>
      </c>
      <c r="G100" s="211" t="str">
        <f>DIGITAR!M100</f>
        <v/>
      </c>
      <c r="H100" s="211" t="str">
        <f>DIGITAR!N100</f>
        <v/>
      </c>
      <c r="I100" s="380" t="str">
        <f>DIGITAR!O100</f>
        <v/>
      </c>
      <c r="J100" s="211" t="str">
        <f>DIGITAR!P100</f>
        <v/>
      </c>
    </row>
    <row r="101" spans="1:10" ht="16.5" thickBot="1" x14ac:dyDescent="0.3">
      <c r="A101" s="211" t="str">
        <f>IF(DIGITAR!A101="","",DIGITAR!A101)</f>
        <v/>
      </c>
      <c r="B101" s="211" t="str">
        <f>IF(DIGITAR!B101="","",DIGITAR!B101)</f>
        <v>GOIABA</v>
      </c>
      <c r="C101" s="211" t="str">
        <f>IF(DIGITAR!C101="","",DIGITAR!C101)</f>
        <v>VERMELHO</v>
      </c>
      <c r="D101" s="211" t="str">
        <f>IF(DIGITAR!D101="","",DIGITAR!D101)</f>
        <v xml:space="preserve"> cxP</v>
      </c>
      <c r="E101" s="388">
        <f>IF(DIGITAR!E101="","",DIGITAR!E101)</f>
        <v>2</v>
      </c>
      <c r="F101" s="211" t="str">
        <f>DIGITAR!L101</f>
        <v/>
      </c>
      <c r="G101" s="211" t="str">
        <f>DIGITAR!M101</f>
        <v/>
      </c>
      <c r="H101" s="211" t="str">
        <f>DIGITAR!N101</f>
        <v/>
      </c>
      <c r="I101" s="380" t="str">
        <f>DIGITAR!O101</f>
        <v/>
      </c>
      <c r="J101" s="211" t="str">
        <f>DIGITAR!P101</f>
        <v/>
      </c>
    </row>
    <row r="102" spans="1:10" ht="16.5" thickBot="1" x14ac:dyDescent="0.3">
      <c r="A102" s="211" t="str">
        <f>IF(DIGITAR!A102="","",DIGITAR!A102)</f>
        <v/>
      </c>
      <c r="B102" s="211" t="str">
        <f>IF(DIGITAR!B102="","",DIGITAR!B102)</f>
        <v>GOIABA</v>
      </c>
      <c r="C102" s="211" t="str">
        <f>IF(DIGITAR!C102="","",DIGITAR!C102)</f>
        <v>VERMELHO</v>
      </c>
      <c r="D102" s="211" t="str">
        <f>IF(DIGITAR!D102="","",DIGITAR!D102)</f>
        <v xml:space="preserve"> cxP </v>
      </c>
      <c r="E102" s="388">
        <f>IF(DIGITAR!E102="","",DIGITAR!E102)</f>
        <v>6</v>
      </c>
      <c r="F102" s="211" t="str">
        <f>DIGITAR!L102</f>
        <v/>
      </c>
      <c r="G102" s="211" t="str">
        <f>DIGITAR!M102</f>
        <v/>
      </c>
      <c r="H102" s="211" t="str">
        <f>DIGITAR!N102</f>
        <v/>
      </c>
      <c r="I102" s="380" t="str">
        <f>DIGITAR!O102</f>
        <v/>
      </c>
      <c r="J102" s="211" t="str">
        <f>DIGITAR!P102</f>
        <v/>
      </c>
    </row>
    <row r="103" spans="1:10" ht="16.5" thickBot="1" x14ac:dyDescent="0.3">
      <c r="A103" s="211">
        <f>IF(DIGITAR!A103="","",DIGITAR!A103)</f>
        <v>17</v>
      </c>
      <c r="B103" s="211" t="str">
        <f>IF(DIGITAR!B103="","",DIGITAR!B103)</f>
        <v>GOIABA</v>
      </c>
      <c r="C103" s="211" t="str">
        <f>IF(DIGITAR!C103="","",DIGITAR!C103)</f>
        <v>VERMELHO</v>
      </c>
      <c r="D103" s="211" t="str">
        <f>IF(DIGITAR!D103="","",DIGITAR!D103)</f>
        <v>mcx</v>
      </c>
      <c r="E103" s="388">
        <f>IF(DIGITAR!E103="","",DIGITAR!E103)</f>
        <v>8</v>
      </c>
      <c r="F103" s="211">
        <f>DIGITAR!L103</f>
        <v>45</v>
      </c>
      <c r="G103" s="211">
        <f>DIGITAR!M103</f>
        <v>45</v>
      </c>
      <c r="H103" s="211">
        <f>DIGITAR!N103</f>
        <v>45</v>
      </c>
      <c r="I103" s="380" t="str">
        <f>DIGITAR!O103</f>
        <v>Preço estável</v>
      </c>
      <c r="J103" s="211">
        <f>DIGITAR!P103</f>
        <v>45</v>
      </c>
    </row>
    <row r="104" spans="1:10" ht="16.5" thickBot="1" x14ac:dyDescent="0.3">
      <c r="A104" s="211" t="str">
        <f>IF(DIGITAR!A104="","",DIGITAR!A104)</f>
        <v/>
      </c>
      <c r="B104" s="211" t="str">
        <f>IF(DIGITAR!B104="","",DIGITAR!B104)</f>
        <v>GOIABA</v>
      </c>
      <c r="C104" s="211" t="str">
        <f>IF(DIGITAR!C104="","",DIGITAR!C104)</f>
        <v>VERMELHO</v>
      </c>
      <c r="D104" s="211" t="str">
        <f>IF(DIGITAR!D104="","",DIGITAR!D104)</f>
        <v>mcx</v>
      </c>
      <c r="E104" s="388">
        <f>IF(DIGITAR!E104="","",DIGITAR!E104)</f>
        <v>10</v>
      </c>
      <c r="F104" s="211" t="str">
        <f>DIGITAR!L104</f>
        <v/>
      </c>
      <c r="G104" s="211" t="str">
        <f>DIGITAR!M104</f>
        <v/>
      </c>
      <c r="H104" s="211" t="str">
        <f>DIGITAR!N104</f>
        <v/>
      </c>
      <c r="I104" s="380" t="str">
        <f>DIGITAR!O104</f>
        <v/>
      </c>
      <c r="J104" s="211" t="str">
        <f>DIGITAR!P104</f>
        <v/>
      </c>
    </row>
    <row r="105" spans="1:10" ht="16.5" thickBot="1" x14ac:dyDescent="0.3">
      <c r="A105" s="211" t="str">
        <f>IF(DIGITAR!A105="","",DIGITAR!A105)</f>
        <v/>
      </c>
      <c r="B105" s="211" t="str">
        <f>IF(DIGITAR!B105="","",DIGITAR!B105)</f>
        <v>GOIABA</v>
      </c>
      <c r="C105" s="211" t="str">
        <f>IF(DIGITAR!C105="","",DIGITAR!C105)</f>
        <v>BRANCA</v>
      </c>
      <c r="D105" s="211" t="str">
        <f>IF(DIGITAR!D105="","",DIGITAR!D105)</f>
        <v>cxP</v>
      </c>
      <c r="E105" s="388">
        <f>IF(DIGITAR!E105="","",DIGITAR!E105)</f>
        <v>1.5</v>
      </c>
      <c r="F105" s="211" t="str">
        <f>DIGITAR!L105</f>
        <v/>
      </c>
      <c r="G105" s="211" t="str">
        <f>DIGITAR!M105</f>
        <v/>
      </c>
      <c r="H105" s="211" t="str">
        <f>DIGITAR!N105</f>
        <v/>
      </c>
      <c r="I105" s="380" t="str">
        <f>DIGITAR!O105</f>
        <v/>
      </c>
      <c r="J105" s="211" t="str">
        <f>DIGITAR!P105</f>
        <v/>
      </c>
    </row>
    <row r="106" spans="1:10" ht="16.5" thickBot="1" x14ac:dyDescent="0.3">
      <c r="A106" s="211" t="str">
        <f>IF(DIGITAR!A106="","",DIGITAR!A106)</f>
        <v/>
      </c>
      <c r="B106" s="211" t="str">
        <f>IF(DIGITAR!B106="","",DIGITAR!B106)</f>
        <v>GOIABA</v>
      </c>
      <c r="C106" s="211" t="str">
        <f>IF(DIGITAR!C106="","",DIGITAR!C106)</f>
        <v>BRANCA</v>
      </c>
      <c r="D106" s="211" t="str">
        <f>IF(DIGITAR!D106="","",DIGITAR!D106)</f>
        <v>mcx</v>
      </c>
      <c r="E106" s="388">
        <f>IF(DIGITAR!E106="","",DIGITAR!E106)</f>
        <v>6</v>
      </c>
      <c r="F106" s="211" t="str">
        <f>DIGITAR!L106</f>
        <v/>
      </c>
      <c r="G106" s="211" t="str">
        <f>DIGITAR!M106</f>
        <v/>
      </c>
      <c r="H106" s="211" t="str">
        <f>DIGITAR!N106</f>
        <v/>
      </c>
      <c r="I106" s="380" t="str">
        <f>DIGITAR!O106</f>
        <v/>
      </c>
      <c r="J106" s="211" t="str">
        <f>DIGITAR!P106</f>
        <v/>
      </c>
    </row>
    <row r="107" spans="1:10" ht="16.5" thickBot="1" x14ac:dyDescent="0.3">
      <c r="A107" s="211" t="str">
        <f>IF(DIGITAR!A107="","",DIGITAR!A107)</f>
        <v/>
      </c>
      <c r="B107" s="211" t="str">
        <f>IF(DIGITAR!B107="","",DIGITAR!B107)</f>
        <v>JABUTICABA</v>
      </c>
      <c r="C107" s="211" t="str">
        <f>IF(DIGITAR!C107="","",DIGITAR!C107)</f>
        <v>SABARA</v>
      </c>
      <c r="D107" s="211" t="str">
        <f>IF(DIGITAR!D107="","",DIGITAR!D107)</f>
        <v xml:space="preserve">cxt </v>
      </c>
      <c r="E107" s="388">
        <f>IF(DIGITAR!E107="","",DIGITAR!E107)</f>
        <v>6</v>
      </c>
      <c r="F107" s="211" t="str">
        <f>DIGITAR!L107</f>
        <v/>
      </c>
      <c r="G107" s="211" t="str">
        <f>DIGITAR!M107</f>
        <v/>
      </c>
      <c r="H107" s="211" t="str">
        <f>DIGITAR!N107</f>
        <v/>
      </c>
      <c r="I107" s="380" t="str">
        <f>DIGITAR!O107</f>
        <v/>
      </c>
      <c r="J107" s="211" t="str">
        <f>DIGITAR!P107</f>
        <v/>
      </c>
    </row>
    <row r="108" spans="1:10" ht="16.5" thickBot="1" x14ac:dyDescent="0.3">
      <c r="A108" s="211" t="str">
        <f>IF(DIGITAR!A108="","",DIGITAR!A108)</f>
        <v/>
      </c>
      <c r="B108" s="211" t="str">
        <f>IF(DIGITAR!B108="","",DIGITAR!B108)</f>
        <v>JABUTICABA</v>
      </c>
      <c r="C108" s="211" t="str">
        <f>IF(DIGITAR!C108="","",DIGITAR!C108)</f>
        <v>SABARA</v>
      </c>
      <c r="D108" s="211" t="str">
        <f>IF(DIGITAR!D108="","",DIGITAR!D108)</f>
        <v xml:space="preserve">cxP </v>
      </c>
      <c r="E108" s="388">
        <f>IF(DIGITAR!E108="","",DIGITAR!E108)</f>
        <v>3</v>
      </c>
      <c r="F108" s="211" t="str">
        <f>DIGITAR!L108</f>
        <v/>
      </c>
      <c r="G108" s="211" t="str">
        <f>DIGITAR!M108</f>
        <v/>
      </c>
      <c r="H108" s="211" t="str">
        <f>DIGITAR!N108</f>
        <v/>
      </c>
      <c r="I108" s="380" t="str">
        <f>DIGITAR!O108</f>
        <v/>
      </c>
      <c r="J108" s="211" t="str">
        <f>DIGITAR!P108</f>
        <v/>
      </c>
    </row>
    <row r="109" spans="1:10" ht="16.5" thickBot="1" x14ac:dyDescent="0.3">
      <c r="A109" s="211" t="str">
        <f>IF(DIGITAR!A109="","",DIGITAR!A109)</f>
        <v/>
      </c>
      <c r="B109" s="211" t="str">
        <f>IF(DIGITAR!B109="","",DIGITAR!B109)</f>
        <v>JABUTICABA</v>
      </c>
      <c r="C109" s="211" t="str">
        <f>IF(DIGITAR!C109="","",DIGITAR!C109)</f>
        <v>SABARA</v>
      </c>
      <c r="D109" s="211" t="str">
        <f>IF(DIGITAR!D109="","",DIGITAR!D109)</f>
        <v>cxP</v>
      </c>
      <c r="E109" s="388">
        <f>IF(DIGITAR!E109="","",DIGITAR!E109)</f>
        <v>2</v>
      </c>
      <c r="F109" s="211" t="str">
        <f>DIGITAR!L109</f>
        <v/>
      </c>
      <c r="G109" s="211" t="str">
        <f>DIGITAR!M109</f>
        <v/>
      </c>
      <c r="H109" s="211" t="str">
        <f>DIGITAR!N109</f>
        <v/>
      </c>
      <c r="I109" s="380" t="str">
        <f>DIGITAR!O109</f>
        <v/>
      </c>
      <c r="J109" s="211" t="str">
        <f>DIGITAR!P109</f>
        <v/>
      </c>
    </row>
    <row r="110" spans="1:10" ht="16.5" thickBot="1" x14ac:dyDescent="0.3">
      <c r="A110" s="211" t="str">
        <f>IF(DIGITAR!A110="","",DIGITAR!A110)</f>
        <v/>
      </c>
      <c r="B110" s="211" t="str">
        <f>IF(DIGITAR!B110="","",DIGITAR!B110)</f>
        <v>JABUTICABA</v>
      </c>
      <c r="C110" s="211" t="str">
        <f>IF(DIGITAR!C110="","",DIGITAR!C110)</f>
        <v>SABARA</v>
      </c>
      <c r="D110" s="211" t="str">
        <f>IF(DIGITAR!D110="","",DIGITAR!D110)</f>
        <v>cxP</v>
      </c>
      <c r="E110" s="388">
        <f>IF(DIGITAR!E110="","",DIGITAR!E110)</f>
        <v>1</v>
      </c>
      <c r="F110" s="211" t="str">
        <f>DIGITAR!L110</f>
        <v/>
      </c>
      <c r="G110" s="211" t="str">
        <f>DIGITAR!M110</f>
        <v/>
      </c>
      <c r="H110" s="211" t="str">
        <f>DIGITAR!N110</f>
        <v/>
      </c>
      <c r="I110" s="380" t="str">
        <f>DIGITAR!O110</f>
        <v/>
      </c>
      <c r="J110" s="211" t="str">
        <f>DIGITAR!P110</f>
        <v/>
      </c>
    </row>
    <row r="111" spans="1:10" ht="16.5" thickBot="1" x14ac:dyDescent="0.3">
      <c r="A111" s="211">
        <f>IF(DIGITAR!A111="","",DIGITAR!A111)</f>
        <v>18</v>
      </c>
      <c r="B111" s="211" t="str">
        <f>IF(DIGITAR!B111="","",DIGITAR!B111)</f>
        <v>JACA</v>
      </c>
      <c r="C111" s="211" t="str">
        <f>IF(DIGITAR!C111="","",DIGITAR!C111)</f>
        <v>MOLE/DURA</v>
      </c>
      <c r="D111" s="211" t="str">
        <f>IF(DIGITAR!D111="","",DIGITAR!D111)</f>
        <v>un.</v>
      </c>
      <c r="E111" s="388" t="str">
        <f>IF(DIGITAR!E111="","",DIGITAR!E111)</f>
        <v/>
      </c>
      <c r="F111" s="211">
        <f>DIGITAR!L111</f>
        <v>25</v>
      </c>
      <c r="G111" s="211">
        <f>DIGITAR!M111</f>
        <v>25</v>
      </c>
      <c r="H111" s="211">
        <f>DIGITAR!N111</f>
        <v>25</v>
      </c>
      <c r="I111" s="380" t="str">
        <f>DIGITAR!O111</f>
        <v/>
      </c>
      <c r="J111" s="211" t="str">
        <f>DIGITAR!P111</f>
        <v/>
      </c>
    </row>
    <row r="112" spans="1:10" ht="16.5" thickBot="1" x14ac:dyDescent="0.3">
      <c r="A112" s="211" t="str">
        <f>IF(DIGITAR!A112="","",DIGITAR!A112)</f>
        <v/>
      </c>
      <c r="B112" s="211" t="str">
        <f>IF(DIGITAR!B112="","",DIGITAR!B112)</f>
        <v>JAMBO</v>
      </c>
      <c r="C112" s="211" t="str">
        <f>IF(DIGITAR!C112="","",DIGITAR!C112)</f>
        <v>ROSA</v>
      </c>
      <c r="D112" s="211" t="str">
        <f>IF(DIGITAR!D112="","",DIGITAR!D112)</f>
        <v/>
      </c>
      <c r="E112" s="388" t="str">
        <f>IF(DIGITAR!E112="","",DIGITAR!E112)</f>
        <v/>
      </c>
      <c r="F112" s="211" t="str">
        <f>DIGITAR!L112</f>
        <v/>
      </c>
      <c r="G112" s="211" t="str">
        <f>DIGITAR!M112</f>
        <v/>
      </c>
      <c r="H112" s="211" t="str">
        <f>DIGITAR!N112</f>
        <v/>
      </c>
      <c r="I112" s="380" t="str">
        <f>DIGITAR!O112</f>
        <v/>
      </c>
      <c r="J112" s="211" t="str">
        <f>DIGITAR!P112</f>
        <v/>
      </c>
    </row>
    <row r="113" spans="1:10" ht="16.5" thickBot="1" x14ac:dyDescent="0.3">
      <c r="A113" s="211" t="str">
        <f>IF(DIGITAR!A113="","",DIGITAR!A113)</f>
        <v/>
      </c>
      <c r="B113" s="211" t="str">
        <f>IF(DIGITAR!B113="","",DIGITAR!B113)</f>
        <v>KIWI</v>
      </c>
      <c r="C113" s="211" t="str">
        <f>IF(DIGITAR!C113="","",DIGITAR!C113)</f>
        <v>GOLD.</v>
      </c>
      <c r="D113" s="211" t="str">
        <f>IF(DIGITAR!D113="","",DIGITAR!D113)</f>
        <v>cxP</v>
      </c>
      <c r="E113" s="388" t="str">
        <f>IF(DIGITAR!E113="","",DIGITAR!E113)</f>
        <v/>
      </c>
      <c r="F113" s="211" t="str">
        <f>DIGITAR!L113</f>
        <v/>
      </c>
      <c r="G113" s="211" t="str">
        <f>DIGITAR!M113</f>
        <v/>
      </c>
      <c r="H113" s="211" t="str">
        <f>DIGITAR!N113</f>
        <v/>
      </c>
      <c r="I113" s="380" t="str">
        <f>DIGITAR!O113</f>
        <v/>
      </c>
      <c r="J113" s="211" t="str">
        <f>DIGITAR!P113</f>
        <v/>
      </c>
    </row>
    <row r="114" spans="1:10" ht="16.5" thickBot="1" x14ac:dyDescent="0.3">
      <c r="A114" s="211">
        <f>IF(DIGITAR!A114="","",DIGITAR!A114)</f>
        <v>19</v>
      </c>
      <c r="B114" s="211" t="str">
        <f>IF(DIGITAR!B114="","",DIGITAR!B114)</f>
        <v>KIWI</v>
      </c>
      <c r="C114" s="211" t="str">
        <f>IF(DIGITAR!C114="","",DIGITAR!C114)</f>
        <v xml:space="preserve">CUMBUCA </v>
      </c>
      <c r="D114" s="211" t="str">
        <f>IF(DIGITAR!D114="","",DIGITAR!D114)</f>
        <v/>
      </c>
      <c r="E114" s="388" t="str">
        <f>IF(DIGITAR!E114="","",DIGITAR!E114)</f>
        <v/>
      </c>
      <c r="F114" s="211">
        <f>DIGITAR!L114</f>
        <v>260</v>
      </c>
      <c r="G114" s="211">
        <f>DIGITAR!M114</f>
        <v>260</v>
      </c>
      <c r="H114" s="211">
        <f>DIGITAR!N114</f>
        <v>260</v>
      </c>
      <c r="I114" s="380" t="str">
        <f>DIGITAR!O114</f>
        <v>Preço estável</v>
      </c>
      <c r="J114" s="211">
        <f>DIGITAR!P114</f>
        <v>260</v>
      </c>
    </row>
    <row r="115" spans="1:10" ht="16.5" thickBot="1" x14ac:dyDescent="0.3">
      <c r="A115" s="211">
        <f>IF(DIGITAR!A115="","",DIGITAR!A115)</f>
        <v>20</v>
      </c>
      <c r="B115" s="211" t="str">
        <f>IF(DIGITAR!B115="","",DIGITAR!B115)</f>
        <v>KIWI</v>
      </c>
      <c r="C115" s="211" t="str">
        <f>IF(DIGITAR!C115="","",DIGITAR!C115)</f>
        <v>IMPORTADO</v>
      </c>
      <c r="D115" s="211" t="str">
        <f>IF(DIGITAR!D115="","",DIGITAR!D115)</f>
        <v xml:space="preserve">cxP </v>
      </c>
      <c r="E115" s="388" t="str">
        <f>IF(DIGITAR!E115="","",DIGITAR!E115)</f>
        <v/>
      </c>
      <c r="F115" s="211">
        <f>DIGITAR!L115</f>
        <v>220</v>
      </c>
      <c r="G115" s="211">
        <f>DIGITAR!M115</f>
        <v>220</v>
      </c>
      <c r="H115" s="211">
        <f>DIGITAR!N115</f>
        <v>220</v>
      </c>
      <c r="I115" s="380" t="str">
        <f>DIGITAR!O115</f>
        <v>Preço estável</v>
      </c>
      <c r="J115" s="211">
        <f>DIGITAR!P115</f>
        <v>220</v>
      </c>
    </row>
    <row r="116" spans="1:10" ht="16.5" thickBot="1" x14ac:dyDescent="0.3">
      <c r="A116" s="211">
        <f>IF(DIGITAR!A116="","",DIGITAR!A116)</f>
        <v>21</v>
      </c>
      <c r="B116" s="211" t="str">
        <f>IF(DIGITAR!B116="","",DIGITAR!B116)</f>
        <v>LARANJA</v>
      </c>
      <c r="C116" s="211" t="str">
        <f>IF(DIGITAR!C116="","",DIGITAR!C116)</f>
        <v>LIMA</v>
      </c>
      <c r="D116" s="211" t="str">
        <f>IF(DIGITAR!D116="","",DIGITAR!D116)</f>
        <v>15 dz</v>
      </c>
      <c r="E116" s="388" t="str">
        <f>IF(DIGITAR!E116="","",DIGITAR!E116)</f>
        <v/>
      </c>
      <c r="F116" s="211">
        <f>DIGITAR!L116</f>
        <v>100</v>
      </c>
      <c r="G116" s="211">
        <f>DIGITAR!M116</f>
        <v>100</v>
      </c>
      <c r="H116" s="211">
        <f>DIGITAR!N116</f>
        <v>100</v>
      </c>
      <c r="I116" s="380" t="str">
        <f>DIGITAR!O116</f>
        <v>Preço estável</v>
      </c>
      <c r="J116" s="211">
        <f>DIGITAR!P116</f>
        <v>100</v>
      </c>
    </row>
    <row r="117" spans="1:10" ht="16.5" thickBot="1" x14ac:dyDescent="0.3">
      <c r="A117" s="211" t="str">
        <f>IF(DIGITAR!A117="","",DIGITAR!A117)</f>
        <v/>
      </c>
      <c r="B117" s="211" t="str">
        <f>IF(DIGITAR!B117="","",DIGITAR!B117)</f>
        <v>LARANJA</v>
      </c>
      <c r="C117" s="211" t="str">
        <f>IF(DIGITAR!C117="","",DIGITAR!C117)</f>
        <v>PERA RIO</v>
      </c>
      <c r="D117" s="211" t="str">
        <f>IF(DIGITAR!D117="","",DIGITAR!D117)</f>
        <v>8 dz</v>
      </c>
      <c r="E117" s="388">
        <f>IF(DIGITAR!E117="","",DIGITAR!E117)</f>
        <v>25</v>
      </c>
      <c r="F117" s="211" t="str">
        <f>DIGITAR!L117</f>
        <v/>
      </c>
      <c r="G117" s="211" t="str">
        <f>DIGITAR!M117</f>
        <v/>
      </c>
      <c r="H117" s="211" t="str">
        <f>DIGITAR!N117</f>
        <v/>
      </c>
      <c r="I117" s="380" t="str">
        <f>DIGITAR!O117</f>
        <v/>
      </c>
      <c r="J117" s="211" t="str">
        <f>DIGITAR!P117</f>
        <v/>
      </c>
    </row>
    <row r="118" spans="1:10" ht="16.5" thickBot="1" x14ac:dyDescent="0.3">
      <c r="A118" s="211" t="str">
        <f>IF(DIGITAR!A118="","",DIGITAR!A118)</f>
        <v/>
      </c>
      <c r="B118" s="211" t="str">
        <f>IF(DIGITAR!B118="","",DIGITAR!B118)</f>
        <v>LARANJA</v>
      </c>
      <c r="C118" s="211" t="str">
        <f>IF(DIGITAR!C118="","",DIGITAR!C118)</f>
        <v>PERA RIO</v>
      </c>
      <c r="D118" s="211" t="str">
        <f>IF(DIGITAR!D118="","",DIGITAR!D118)</f>
        <v>9 dz</v>
      </c>
      <c r="E118" s="388">
        <f>IF(DIGITAR!E118="","",DIGITAR!E118)</f>
        <v>25</v>
      </c>
      <c r="F118" s="211" t="str">
        <f>DIGITAR!L118</f>
        <v/>
      </c>
      <c r="G118" s="211" t="str">
        <f>DIGITAR!M118</f>
        <v/>
      </c>
      <c r="H118" s="211" t="str">
        <f>DIGITAR!N118</f>
        <v/>
      </c>
      <c r="I118" s="380" t="str">
        <f>DIGITAR!O118</f>
        <v/>
      </c>
      <c r="J118" s="211" t="str">
        <f>DIGITAR!P118</f>
        <v/>
      </c>
    </row>
    <row r="119" spans="1:10" ht="16.5" thickBot="1" x14ac:dyDescent="0.3">
      <c r="A119" s="211" t="str">
        <f>IF(DIGITAR!A119="","",DIGITAR!A119)</f>
        <v/>
      </c>
      <c r="B119" s="211" t="str">
        <f>IF(DIGITAR!B119="","",DIGITAR!B119)</f>
        <v>LARANJA</v>
      </c>
      <c r="C119" s="211" t="str">
        <f>IF(DIGITAR!C119="","",DIGITAR!C119)</f>
        <v>PERA RIO</v>
      </c>
      <c r="D119" s="211" t="str">
        <f>IF(DIGITAR!D119="","",DIGITAR!D119)</f>
        <v>10 dz</v>
      </c>
      <c r="E119" s="388">
        <f>IF(DIGITAR!E119="","",DIGITAR!E119)</f>
        <v>25</v>
      </c>
      <c r="F119" s="211" t="str">
        <f>DIGITAR!L119</f>
        <v/>
      </c>
      <c r="G119" s="211" t="str">
        <f>DIGITAR!M119</f>
        <v/>
      </c>
      <c r="H119" s="211" t="str">
        <f>DIGITAR!N119</f>
        <v/>
      </c>
      <c r="I119" s="380" t="str">
        <f>DIGITAR!O119</f>
        <v/>
      </c>
      <c r="J119" s="211" t="str">
        <f>DIGITAR!P119</f>
        <v/>
      </c>
    </row>
    <row r="120" spans="1:10" ht="16.5" thickBot="1" x14ac:dyDescent="0.3">
      <c r="A120" s="211">
        <f>IF(DIGITAR!A120="","",DIGITAR!A120)</f>
        <v>22</v>
      </c>
      <c r="B120" s="211" t="str">
        <f>IF(DIGITAR!B120="","",DIGITAR!B120)</f>
        <v>LARANJA</v>
      </c>
      <c r="C120" s="211" t="str">
        <f>IF(DIGITAR!C120="","",DIGITAR!C120)</f>
        <v>PERA RIO</v>
      </c>
      <c r="D120" s="211" t="str">
        <f>IF(DIGITAR!D120="","",DIGITAR!D120)</f>
        <v>12 dz</v>
      </c>
      <c r="E120" s="388">
        <f>IF(DIGITAR!E120="","",DIGITAR!E120)</f>
        <v>25</v>
      </c>
      <c r="F120" s="211">
        <f>DIGITAR!L120</f>
        <v>70</v>
      </c>
      <c r="G120" s="211">
        <f>DIGITAR!M120</f>
        <v>70</v>
      </c>
      <c r="H120" s="211">
        <f>DIGITAR!N120</f>
        <v>70</v>
      </c>
      <c r="I120" s="380" t="str">
        <f>DIGITAR!O120</f>
        <v>Preço em baixa</v>
      </c>
      <c r="J120" s="211">
        <f>DIGITAR!P120</f>
        <v>80</v>
      </c>
    </row>
    <row r="121" spans="1:10" ht="16.5" thickBot="1" x14ac:dyDescent="0.3">
      <c r="A121" s="211" t="str">
        <f>IF(DIGITAR!A121="","",DIGITAR!A121)</f>
        <v/>
      </c>
      <c r="B121" s="211" t="str">
        <f>IF(DIGITAR!B121="","",DIGITAR!B121)</f>
        <v>LARANJA</v>
      </c>
      <c r="C121" s="211" t="str">
        <f>IF(DIGITAR!C121="","",DIGITAR!C121)</f>
        <v>PERA RIO</v>
      </c>
      <c r="D121" s="211" t="str">
        <f>IF(DIGITAR!D121="","",DIGITAR!D121)</f>
        <v>14 dz</v>
      </c>
      <c r="E121" s="388">
        <f>IF(DIGITAR!E121="","",DIGITAR!E121)</f>
        <v>25</v>
      </c>
      <c r="F121" s="211" t="str">
        <f>DIGITAR!L121</f>
        <v/>
      </c>
      <c r="G121" s="211" t="str">
        <f>DIGITAR!M121</f>
        <v/>
      </c>
      <c r="H121" s="211" t="str">
        <f>DIGITAR!N121</f>
        <v/>
      </c>
      <c r="I121" s="380" t="str">
        <f>DIGITAR!O121</f>
        <v/>
      </c>
      <c r="J121" s="211" t="str">
        <f>DIGITAR!P121</f>
        <v/>
      </c>
    </row>
    <row r="122" spans="1:10" ht="16.5" thickBot="1" x14ac:dyDescent="0.3">
      <c r="A122" s="211" t="str">
        <f>IF(DIGITAR!A122="","",DIGITAR!A122)</f>
        <v/>
      </c>
      <c r="B122" s="211" t="str">
        <f>IF(DIGITAR!B122="","",DIGITAR!B122)</f>
        <v>LARANJA</v>
      </c>
      <c r="C122" s="211" t="str">
        <f>IF(DIGITAR!C122="","",DIGITAR!C122)</f>
        <v>PERA RIO</v>
      </c>
      <c r="D122" s="211" t="str">
        <f>IF(DIGITAR!D122="","",DIGITAR!D122)</f>
        <v>15 dz</v>
      </c>
      <c r="E122" s="388">
        <f>IF(DIGITAR!E122="","",DIGITAR!E122)</f>
        <v>25</v>
      </c>
      <c r="F122" s="211" t="str">
        <f>DIGITAR!L122</f>
        <v/>
      </c>
      <c r="G122" s="211" t="str">
        <f>DIGITAR!M122</f>
        <v/>
      </c>
      <c r="H122" s="211" t="str">
        <f>DIGITAR!N122</f>
        <v/>
      </c>
      <c r="I122" s="380" t="str">
        <f>DIGITAR!O122</f>
        <v/>
      </c>
      <c r="J122" s="211" t="str">
        <f>DIGITAR!P122</f>
        <v/>
      </c>
    </row>
    <row r="123" spans="1:10" ht="16.5" thickBot="1" x14ac:dyDescent="0.3">
      <c r="A123" s="211" t="str">
        <f>IF(DIGITAR!A123="","",DIGITAR!A123)</f>
        <v/>
      </c>
      <c r="B123" s="211" t="str">
        <f>IF(DIGITAR!B123="","",DIGITAR!B123)</f>
        <v>LARANJA</v>
      </c>
      <c r="C123" s="211" t="str">
        <f>IF(DIGITAR!C123="","",DIGITAR!C123)</f>
        <v>PERA RIO</v>
      </c>
      <c r="D123" s="211" t="str">
        <f>IF(DIGITAR!D123="","",DIGITAR!D123)</f>
        <v>18 dz</v>
      </c>
      <c r="E123" s="388">
        <f>IF(DIGITAR!E123="","",DIGITAR!E123)</f>
        <v>25</v>
      </c>
      <c r="F123" s="211" t="str">
        <f>DIGITAR!L123</f>
        <v/>
      </c>
      <c r="G123" s="211" t="str">
        <f>DIGITAR!M123</f>
        <v/>
      </c>
      <c r="H123" s="211" t="str">
        <f>DIGITAR!N123</f>
        <v/>
      </c>
      <c r="I123" s="380" t="str">
        <f>DIGITAR!O123</f>
        <v/>
      </c>
      <c r="J123" s="211" t="str">
        <f>DIGITAR!P123</f>
        <v/>
      </c>
    </row>
    <row r="124" spans="1:10" ht="16.5" thickBot="1" x14ac:dyDescent="0.3">
      <c r="A124" s="211" t="str">
        <f>IF(DIGITAR!A124="","",DIGITAR!A124)</f>
        <v/>
      </c>
      <c r="B124" s="211" t="str">
        <f>IF(DIGITAR!B124="","",DIGITAR!B124)</f>
        <v>LARANJA</v>
      </c>
      <c r="C124" s="211" t="str">
        <f>IF(DIGITAR!C124="","",DIGITAR!C124)</f>
        <v>PERA RIO</v>
      </c>
      <c r="D124" s="211" t="str">
        <f>IF(DIGITAR!D124="","",DIGITAR!D124)</f>
        <v>21 dz</v>
      </c>
      <c r="E124" s="388">
        <f>IF(DIGITAR!E124="","",DIGITAR!E124)</f>
        <v>25</v>
      </c>
      <c r="F124" s="211" t="str">
        <f>DIGITAR!L124</f>
        <v/>
      </c>
      <c r="G124" s="211" t="str">
        <f>DIGITAR!M124</f>
        <v/>
      </c>
      <c r="H124" s="211" t="str">
        <f>DIGITAR!N124</f>
        <v/>
      </c>
      <c r="I124" s="380" t="str">
        <f>DIGITAR!O124</f>
        <v/>
      </c>
      <c r="J124" s="211" t="str">
        <f>DIGITAR!P124</f>
        <v/>
      </c>
    </row>
    <row r="125" spans="1:10" ht="16.5" thickBot="1" x14ac:dyDescent="0.3">
      <c r="A125" s="211" t="str">
        <f>IF(DIGITAR!A125="","",DIGITAR!A125)</f>
        <v/>
      </c>
      <c r="B125" s="211" t="str">
        <f>IF(DIGITAR!B125="","",DIGITAR!B125)</f>
        <v>LARANJA</v>
      </c>
      <c r="C125" s="211" t="str">
        <f>IF(DIGITAR!C125="","",DIGITAR!C125)</f>
        <v>PERA  RIO</v>
      </c>
      <c r="D125" s="211" t="str">
        <f>IF(DIGITAR!D125="","",DIGITAR!D125)</f>
        <v xml:space="preserve">Sc </v>
      </c>
      <c r="E125" s="388">
        <f>IF(DIGITAR!E125="","",DIGITAR!E125)</f>
        <v>20</v>
      </c>
      <c r="F125" s="211" t="str">
        <f>DIGITAR!L125</f>
        <v/>
      </c>
      <c r="G125" s="211" t="str">
        <f>DIGITAR!M125</f>
        <v/>
      </c>
      <c r="H125" s="211" t="str">
        <f>DIGITAR!N125</f>
        <v/>
      </c>
      <c r="I125" s="380" t="str">
        <f>DIGITAR!O125</f>
        <v/>
      </c>
      <c r="J125" s="211" t="str">
        <f>DIGITAR!P125</f>
        <v/>
      </c>
    </row>
    <row r="126" spans="1:10" ht="16.5" thickBot="1" x14ac:dyDescent="0.3">
      <c r="A126" s="211" t="str">
        <f>IF(DIGITAR!A126="","",DIGITAR!A126)</f>
        <v/>
      </c>
      <c r="B126" s="211" t="str">
        <f>IF(DIGITAR!B126="","",DIGITAR!B126)</f>
        <v>LARANJA</v>
      </c>
      <c r="C126" s="211" t="str">
        <f>IF(DIGITAR!C126="","",DIGITAR!C126)</f>
        <v>PERA NATAL</v>
      </c>
      <c r="D126" s="211" t="str">
        <f>IF(DIGITAR!D126="","",DIGITAR!D126)</f>
        <v xml:space="preserve">cxM </v>
      </c>
      <c r="E126" s="388">
        <f>IF(DIGITAR!E126="","",DIGITAR!E126)</f>
        <v>25</v>
      </c>
      <c r="F126" s="211" t="str">
        <f>DIGITAR!L126</f>
        <v/>
      </c>
      <c r="G126" s="211" t="str">
        <f>DIGITAR!M126</f>
        <v/>
      </c>
      <c r="H126" s="211" t="str">
        <f>DIGITAR!N126</f>
        <v/>
      </c>
      <c r="I126" s="380" t="str">
        <f>DIGITAR!O126</f>
        <v/>
      </c>
      <c r="J126" s="211" t="str">
        <f>DIGITAR!P126</f>
        <v/>
      </c>
    </row>
    <row r="127" spans="1:10" ht="16.5" thickBot="1" x14ac:dyDescent="0.3">
      <c r="A127" s="211">
        <f>IF(DIGITAR!A127="","",DIGITAR!A127)</f>
        <v>23</v>
      </c>
      <c r="B127" s="211" t="str">
        <f>IF(DIGITAR!B127="","",DIGITAR!B127)</f>
        <v>LARANJA</v>
      </c>
      <c r="C127" s="211" t="str">
        <f>IF(DIGITAR!C127="","",DIGITAR!C127)</f>
        <v>SELETA</v>
      </c>
      <c r="D127" s="211" t="str">
        <f>IF(DIGITAR!D127="","",DIGITAR!D127)</f>
        <v>mCx</v>
      </c>
      <c r="E127" s="388">
        <f>IF(DIGITAR!E127="","",DIGITAR!E127)</f>
        <v>12</v>
      </c>
      <c r="F127" s="211">
        <f>DIGITAR!L127</f>
        <v>90</v>
      </c>
      <c r="G127" s="211">
        <f>DIGITAR!M127</f>
        <v>90</v>
      </c>
      <c r="H127" s="211">
        <f>DIGITAR!N127</f>
        <v>90</v>
      </c>
      <c r="I127" s="380" t="str">
        <f>DIGITAR!O127</f>
        <v>Preço em baixa</v>
      </c>
      <c r="J127" s="211">
        <f>DIGITAR!P127</f>
        <v>110</v>
      </c>
    </row>
    <row r="128" spans="1:10" ht="16.5" thickBot="1" x14ac:dyDescent="0.3">
      <c r="A128" s="211" t="str">
        <f>IF(DIGITAR!A128="","",DIGITAR!A128)</f>
        <v/>
      </c>
      <c r="B128" s="211" t="str">
        <f>IF(DIGITAR!B128="","",DIGITAR!B128)</f>
        <v>LARANJA</v>
      </c>
      <c r="C128" s="211" t="str">
        <f>IF(DIGITAR!C128="","",DIGITAR!C128)</f>
        <v>VALENCIA</v>
      </c>
      <c r="D128" s="211" t="str">
        <f>IF(DIGITAR!D128="","",DIGITAR!D128)</f>
        <v xml:space="preserve">cxM </v>
      </c>
      <c r="E128" s="388">
        <f>IF(DIGITAR!E128="","",DIGITAR!E128)</f>
        <v>25</v>
      </c>
      <c r="F128" s="211" t="str">
        <f>DIGITAR!L128</f>
        <v/>
      </c>
      <c r="G128" s="211" t="str">
        <f>DIGITAR!M128</f>
        <v/>
      </c>
      <c r="H128" s="211" t="str">
        <f>DIGITAR!N128</f>
        <v/>
      </c>
      <c r="I128" s="380" t="str">
        <f>DIGITAR!O128</f>
        <v/>
      </c>
      <c r="J128" s="211" t="str">
        <f>DIGITAR!P128</f>
        <v/>
      </c>
    </row>
    <row r="129" spans="1:10" ht="16.5" thickBot="1" x14ac:dyDescent="0.3">
      <c r="A129" s="211">
        <f>IF(DIGITAR!A129="","",DIGITAR!A129)</f>
        <v>24</v>
      </c>
      <c r="B129" s="211" t="str">
        <f>IF(DIGITAR!B129="","",DIGITAR!B129)</f>
        <v>LARANJA</v>
      </c>
      <c r="C129" s="211" t="str">
        <f>IF(DIGITAR!C129="","",DIGITAR!C129)</f>
        <v>LIMA DA PERSIA</v>
      </c>
      <c r="D129" s="211" t="str">
        <f>IF(DIGITAR!D129="","",DIGITAR!D129)</f>
        <v xml:space="preserve">mCx </v>
      </c>
      <c r="E129" s="388">
        <f>IF(DIGITAR!E129="","",DIGITAR!E129)</f>
        <v>12</v>
      </c>
      <c r="F129" s="211">
        <f>DIGITAR!L129</f>
        <v>60</v>
      </c>
      <c r="G129" s="211">
        <f>DIGITAR!M129</f>
        <v>60</v>
      </c>
      <c r="H129" s="211">
        <f>DIGITAR!N129</f>
        <v>60</v>
      </c>
      <c r="I129" s="380" t="str">
        <f>DIGITAR!O129</f>
        <v>Preço em alta</v>
      </c>
      <c r="J129" s="211">
        <f>DIGITAR!P129</f>
        <v>50</v>
      </c>
    </row>
    <row r="130" spans="1:10" ht="16.5" thickBot="1" x14ac:dyDescent="0.3">
      <c r="A130" s="211" t="str">
        <f>IF(DIGITAR!A130="","",DIGITAR!A130)</f>
        <v/>
      </c>
      <c r="B130" s="211" t="str">
        <f>IF(DIGITAR!B130="","",DIGITAR!B130)</f>
        <v>LARANJA</v>
      </c>
      <c r="C130" s="211" t="str">
        <f>IF(DIGITAR!C130="","",DIGITAR!C130)</f>
        <v>LIMA DA PERSIA</v>
      </c>
      <c r="D130" s="211" t="str">
        <f>IF(DIGITAR!D130="","",DIGITAR!D130)</f>
        <v>cxM</v>
      </c>
      <c r="E130" s="388">
        <f>IF(DIGITAR!E130="","",DIGITAR!E130)</f>
        <v>25</v>
      </c>
      <c r="F130" s="211" t="str">
        <f>DIGITAR!L130</f>
        <v/>
      </c>
      <c r="G130" s="211" t="str">
        <f>DIGITAR!M130</f>
        <v/>
      </c>
      <c r="H130" s="211" t="str">
        <f>DIGITAR!N130</f>
        <v/>
      </c>
      <c r="I130" s="380" t="str">
        <f>DIGITAR!O130</f>
        <v/>
      </c>
      <c r="J130" s="211" t="str">
        <f>DIGITAR!P130</f>
        <v/>
      </c>
    </row>
    <row r="131" spans="1:10" ht="16.5" thickBot="1" x14ac:dyDescent="0.3">
      <c r="A131" s="211" t="str">
        <f>IF(DIGITAR!A131="","",DIGITAR!A131)</f>
        <v/>
      </c>
      <c r="B131" s="211" t="str">
        <f>IF(DIGITAR!B131="","",DIGITAR!B131)</f>
        <v>LARANJA</v>
      </c>
      <c r="C131" s="211" t="str">
        <f>IF(DIGITAR!C131="","",DIGITAR!C131)</f>
        <v>GRAPE-IMPORTADA</v>
      </c>
      <c r="D131" s="211" t="str">
        <f>IF(DIGITAR!D131="","",DIGITAR!D131)</f>
        <v>cxM</v>
      </c>
      <c r="E131" s="388">
        <f>IF(DIGITAR!E131="","",DIGITAR!E131)</f>
        <v>15</v>
      </c>
      <c r="F131" s="211" t="str">
        <f>DIGITAR!L131</f>
        <v/>
      </c>
      <c r="G131" s="211" t="str">
        <f>DIGITAR!M131</f>
        <v/>
      </c>
      <c r="H131" s="211" t="str">
        <f>DIGITAR!N131</f>
        <v/>
      </c>
      <c r="I131" s="380" t="str">
        <f>DIGITAR!O131</f>
        <v/>
      </c>
      <c r="J131" s="211" t="str">
        <f>DIGITAR!P131</f>
        <v/>
      </c>
    </row>
    <row r="132" spans="1:10" ht="16.5" thickBot="1" x14ac:dyDescent="0.3">
      <c r="A132" s="211" t="str">
        <f>IF(DIGITAR!A132="","",DIGITAR!A132)</f>
        <v/>
      </c>
      <c r="B132" s="211" t="str">
        <f>IF(DIGITAR!B132="","",DIGITAR!B132)</f>
        <v>LARANJA</v>
      </c>
      <c r="C132" s="211" t="str">
        <f>IF(DIGITAR!C132="","",DIGITAR!C132)</f>
        <v>BH-NACIONAL</v>
      </c>
      <c r="D132" s="211" t="str">
        <f>IF(DIGITAR!D132="","",DIGITAR!D132)</f>
        <v>mCx</v>
      </c>
      <c r="E132" s="388">
        <f>IF(DIGITAR!E132="","",DIGITAR!E132)</f>
        <v>9</v>
      </c>
      <c r="F132" s="211" t="str">
        <f>DIGITAR!L132</f>
        <v/>
      </c>
      <c r="G132" s="211" t="str">
        <f>DIGITAR!M132</f>
        <v/>
      </c>
      <c r="H132" s="211" t="str">
        <f>DIGITAR!N132</f>
        <v/>
      </c>
      <c r="I132" s="380" t="str">
        <f>DIGITAR!O132</f>
        <v/>
      </c>
      <c r="J132" s="211" t="str">
        <f>DIGITAR!P132</f>
        <v/>
      </c>
    </row>
    <row r="133" spans="1:10" ht="16.5" thickBot="1" x14ac:dyDescent="0.3">
      <c r="A133" s="211">
        <f>IF(DIGITAR!A133="","",DIGITAR!A133)</f>
        <v>25</v>
      </c>
      <c r="B133" s="211" t="str">
        <f>IF(DIGITAR!B133="","",DIGITAR!B133)</f>
        <v>LARANJA</v>
      </c>
      <c r="C133" s="211" t="str">
        <f>IF(DIGITAR!C133="","",DIGITAR!C133)</f>
        <v>BH-IMPORTADA</v>
      </c>
      <c r="D133" s="211" t="str">
        <f>IF(DIGITAR!D133="","",DIGITAR!D133)</f>
        <v>cxK</v>
      </c>
      <c r="E133" s="388">
        <f>IF(DIGITAR!E133="","",DIGITAR!E133)</f>
        <v>15</v>
      </c>
      <c r="F133" s="211">
        <f>DIGITAR!L133</f>
        <v>140</v>
      </c>
      <c r="G133" s="211">
        <f>DIGITAR!M133</f>
        <v>140</v>
      </c>
      <c r="H133" s="211">
        <f>DIGITAR!N133</f>
        <v>140</v>
      </c>
      <c r="I133" s="380" t="str">
        <f>DIGITAR!O133</f>
        <v>Preço em alta</v>
      </c>
      <c r="J133" s="211">
        <f>DIGITAR!P133</f>
        <v>130</v>
      </c>
    </row>
    <row r="134" spans="1:10" ht="16.5" thickBot="1" x14ac:dyDescent="0.3">
      <c r="A134" s="211" t="str">
        <f>IF(DIGITAR!A134="","",DIGITAR!A134)</f>
        <v/>
      </c>
      <c r="B134" s="211" t="str">
        <f>IF(DIGITAR!B134="","",DIGITAR!B134)</f>
        <v>LARANJA</v>
      </c>
      <c r="C134" s="211" t="str">
        <f>IF(DIGITAR!C134="","",DIGITAR!C134)</f>
        <v>BH-VERMELHA</v>
      </c>
      <c r="D134" s="211" t="str">
        <f>IF(DIGITAR!D134="","",DIGITAR!D134)</f>
        <v>cxK</v>
      </c>
      <c r="E134" s="388" t="str">
        <f>IF(DIGITAR!E134="","",DIGITAR!E134)</f>
        <v/>
      </c>
      <c r="F134" s="211" t="str">
        <f>DIGITAR!L134</f>
        <v/>
      </c>
      <c r="G134" s="211" t="str">
        <f>DIGITAR!M134</f>
        <v/>
      </c>
      <c r="H134" s="211" t="str">
        <f>DIGITAR!N134</f>
        <v/>
      </c>
      <c r="I134" s="380" t="str">
        <f>DIGITAR!O134</f>
        <v/>
      </c>
      <c r="J134" s="211" t="str">
        <f>DIGITAR!P134</f>
        <v/>
      </c>
    </row>
    <row r="135" spans="1:10" ht="16.5" thickBot="1" x14ac:dyDescent="0.3">
      <c r="A135" s="211" t="str">
        <f>IF(DIGITAR!A135="","",DIGITAR!A135)</f>
        <v/>
      </c>
      <c r="B135" s="211" t="str">
        <f>IF(DIGITAR!B135="","",DIGITAR!B135)</f>
        <v>LARANJA</v>
      </c>
      <c r="C135" s="211" t="str">
        <f>IF(DIGITAR!C135="","",DIGITAR!C135)</f>
        <v>KINKAN</v>
      </c>
      <c r="D135" s="211" t="str">
        <f>IF(DIGITAR!D135="","",DIGITAR!D135)</f>
        <v>cxt</v>
      </c>
      <c r="E135" s="388">
        <f>IF(DIGITAR!E135="","",DIGITAR!E135)</f>
        <v>3</v>
      </c>
      <c r="F135" s="211" t="str">
        <f>DIGITAR!L135</f>
        <v/>
      </c>
      <c r="G135" s="211" t="str">
        <f>DIGITAR!M135</f>
        <v/>
      </c>
      <c r="H135" s="211" t="str">
        <f>DIGITAR!N135</f>
        <v/>
      </c>
      <c r="I135" s="380"/>
      <c r="J135" s="211"/>
    </row>
    <row r="136" spans="1:10" ht="16.5" thickBot="1" x14ac:dyDescent="0.3">
      <c r="A136" s="211" t="str">
        <f>IF(DIGITAR!A136="","",DIGITAR!A136)</f>
        <v/>
      </c>
      <c r="B136" s="211" t="str">
        <f>IF(DIGITAR!B136="","",DIGITAR!B136)</f>
        <v>LARANJA</v>
      </c>
      <c r="C136" s="211" t="str">
        <f>IF(DIGITAR!C136="","",DIGITAR!C136)</f>
        <v>SERRA D'AGUA</v>
      </c>
      <c r="D136" s="211" t="str">
        <f>IF(DIGITAR!D136="","",DIGITAR!D136)</f>
        <v xml:space="preserve">cxM </v>
      </c>
      <c r="E136" s="388">
        <f>IF(DIGITAR!E136="","",DIGITAR!E136)</f>
        <v>25</v>
      </c>
      <c r="F136" s="211" t="str">
        <f>DIGITAR!L136</f>
        <v/>
      </c>
      <c r="G136" s="211" t="str">
        <f>DIGITAR!M136</f>
        <v/>
      </c>
      <c r="H136" s="211" t="str">
        <f>DIGITAR!N136</f>
        <v/>
      </c>
      <c r="I136" s="380" t="str">
        <f>DIGITAR!O136</f>
        <v/>
      </c>
      <c r="J136" s="211" t="str">
        <f>DIGITAR!P136</f>
        <v/>
      </c>
    </row>
    <row r="137" spans="1:10" ht="16.5" thickBot="1" x14ac:dyDescent="0.3">
      <c r="A137" s="211" t="str">
        <f>IF(DIGITAR!A137="","",DIGITAR!A137)</f>
        <v/>
      </c>
      <c r="B137" s="211" t="str">
        <f>IF(DIGITAR!B137="","",DIGITAR!B137)</f>
        <v>LETÍCIA</v>
      </c>
      <c r="C137" s="211" t="str">
        <f>IF(DIGITAR!C137="","",DIGITAR!C137)</f>
        <v/>
      </c>
      <c r="D137" s="211" t="str">
        <f>IF(DIGITAR!D137="","",DIGITAR!D137)</f>
        <v/>
      </c>
      <c r="E137" s="388">
        <f>IF(DIGITAR!E137="","",DIGITAR!E137)</f>
        <v>6</v>
      </c>
      <c r="F137" s="211" t="str">
        <f>DIGITAR!L137</f>
        <v/>
      </c>
      <c r="G137" s="211" t="str">
        <f>DIGITAR!M137</f>
        <v/>
      </c>
      <c r="H137" s="211" t="str">
        <f>DIGITAR!N137</f>
        <v/>
      </c>
      <c r="I137" s="380" t="str">
        <f>DIGITAR!O137</f>
        <v/>
      </c>
      <c r="J137" s="211" t="str">
        <f>DIGITAR!P137</f>
        <v/>
      </c>
    </row>
    <row r="138" spans="1:10" ht="16.5" thickBot="1" x14ac:dyDescent="0.3">
      <c r="A138" s="211" t="str">
        <f>IF(DIGITAR!A138="","",DIGITAR!A138)</f>
        <v/>
      </c>
      <c r="B138" s="211" t="str">
        <f>IF(DIGITAR!B138="","",DIGITAR!B138)</f>
        <v>LICHIA</v>
      </c>
      <c r="C138" s="211" t="str">
        <f>IF(DIGITAR!C138="","",DIGITAR!C138)</f>
        <v>NAC.</v>
      </c>
      <c r="D138" s="211" t="str">
        <f>IF(DIGITAR!D138="","",DIGITAR!D138)</f>
        <v>15 Kg</v>
      </c>
      <c r="E138" s="388" t="str">
        <f>IF(DIGITAR!E138="","",DIGITAR!E138)</f>
        <v/>
      </c>
      <c r="F138" s="211" t="str">
        <f>DIGITAR!L138</f>
        <v/>
      </c>
      <c r="G138" s="211" t="str">
        <f>DIGITAR!M138</f>
        <v/>
      </c>
      <c r="H138" s="211" t="str">
        <f>DIGITAR!N138</f>
        <v/>
      </c>
      <c r="I138" s="380" t="str">
        <f>DIGITAR!O138</f>
        <v/>
      </c>
      <c r="J138" s="211" t="str">
        <f>DIGITAR!P138</f>
        <v/>
      </c>
    </row>
    <row r="139" spans="1:10" ht="16.5" thickBot="1" x14ac:dyDescent="0.3">
      <c r="A139" s="211" t="str">
        <f>IF(DIGITAR!A139="","",DIGITAR!A139)</f>
        <v/>
      </c>
      <c r="B139" s="211" t="str">
        <f>IF(DIGITAR!B139="","",DIGITAR!B139)</f>
        <v>LICHIA</v>
      </c>
      <c r="C139" s="211" t="str">
        <f>IF(DIGITAR!C139="","",DIGITAR!C139)</f>
        <v>NAC.</v>
      </c>
      <c r="D139" s="211" t="str">
        <f>IF(DIGITAR!D139="","",DIGITAR!D139)</f>
        <v>10 Kg</v>
      </c>
      <c r="E139" s="388" t="str">
        <f>IF(DIGITAR!E139="","",DIGITAR!E139)</f>
        <v/>
      </c>
      <c r="F139" s="211" t="str">
        <f>DIGITAR!L139</f>
        <v/>
      </c>
      <c r="G139" s="211" t="str">
        <f>DIGITAR!M139</f>
        <v/>
      </c>
      <c r="H139" s="211" t="str">
        <f>DIGITAR!N139</f>
        <v/>
      </c>
      <c r="I139" s="380" t="str">
        <f>DIGITAR!O139</f>
        <v/>
      </c>
      <c r="J139" s="211" t="str">
        <f>DIGITAR!P139</f>
        <v/>
      </c>
    </row>
    <row r="140" spans="1:10" ht="16.5" thickBot="1" x14ac:dyDescent="0.3">
      <c r="A140" s="211" t="str">
        <f>IF(DIGITAR!A140="","",DIGITAR!A140)</f>
        <v/>
      </c>
      <c r="B140" s="211" t="str">
        <f>IF(DIGITAR!B140="","",DIGITAR!B140)</f>
        <v>LICHIA</v>
      </c>
      <c r="C140" s="211" t="str">
        <f>IF(DIGITAR!C140="","",DIGITAR!C140)</f>
        <v>NAC.</v>
      </c>
      <c r="D140" s="211" t="str">
        <f>IF(DIGITAR!D140="","",DIGITAR!D140)</f>
        <v xml:space="preserve"> Bd</v>
      </c>
      <c r="E140" s="388" t="str">
        <f>IF(DIGITAR!E140="","",DIGITAR!E140)</f>
        <v/>
      </c>
      <c r="F140" s="211" t="str">
        <f>DIGITAR!L140</f>
        <v/>
      </c>
      <c r="G140" s="211" t="str">
        <f>DIGITAR!M140</f>
        <v/>
      </c>
      <c r="H140" s="211" t="str">
        <f>DIGITAR!N140</f>
        <v/>
      </c>
      <c r="I140" s="380" t="str">
        <f>DIGITAR!O140</f>
        <v/>
      </c>
      <c r="J140" s="211" t="str">
        <f>DIGITAR!P140</f>
        <v/>
      </c>
    </row>
    <row r="141" spans="1:10" ht="16.5" thickBot="1" x14ac:dyDescent="0.3">
      <c r="A141" s="211" t="str">
        <f>IF(DIGITAR!A141="","",DIGITAR!A141)</f>
        <v/>
      </c>
      <c r="B141" s="211" t="str">
        <f>IF(DIGITAR!B141="","",DIGITAR!B141)</f>
        <v>LMÃO</v>
      </c>
      <c r="C141" s="211" t="str">
        <f>IF(DIGITAR!C141="","",DIGITAR!C141)</f>
        <v>SICILIANO</v>
      </c>
      <c r="D141" s="211" t="str">
        <f>IF(DIGITAR!D141="","",DIGITAR!D141)</f>
        <v/>
      </c>
      <c r="E141" s="388">
        <f>IF(DIGITAR!E141="","",DIGITAR!E141)</f>
        <v>20</v>
      </c>
      <c r="F141" s="211" t="str">
        <f>DIGITAR!L141</f>
        <v/>
      </c>
      <c r="G141" s="211" t="str">
        <f>DIGITAR!M141</f>
        <v/>
      </c>
      <c r="H141" s="211" t="str">
        <f>DIGITAR!N141</f>
        <v/>
      </c>
      <c r="I141" s="380" t="str">
        <f>DIGITAR!O141</f>
        <v/>
      </c>
      <c r="J141" s="211" t="str">
        <f>DIGITAR!P141</f>
        <v/>
      </c>
    </row>
    <row r="142" spans="1:10" ht="16.5" thickBot="1" x14ac:dyDescent="0.3">
      <c r="A142" s="211">
        <f>IF(DIGITAR!A142="","",DIGITAR!A142)</f>
        <v>26</v>
      </c>
      <c r="B142" s="211" t="str">
        <f>IF(DIGITAR!B142="","",DIGITAR!B142)</f>
        <v>LIMÃO</v>
      </c>
      <c r="C142" s="211" t="str">
        <f>IF(DIGITAR!C142="","",DIGITAR!C142)</f>
        <v>SICILIANO</v>
      </c>
      <c r="D142" s="211" t="str">
        <f>IF(DIGITAR!D142="","",DIGITAR!D142)</f>
        <v>imp.</v>
      </c>
      <c r="E142" s="388">
        <f>IF(DIGITAR!E142="","",DIGITAR!E142)</f>
        <v>15</v>
      </c>
      <c r="F142" s="211">
        <f>DIGITAR!L142</f>
        <v>140</v>
      </c>
      <c r="G142" s="211">
        <f>DIGITAR!M142</f>
        <v>140</v>
      </c>
      <c r="H142" s="211">
        <f>DIGITAR!N142</f>
        <v>140</v>
      </c>
      <c r="I142" s="380" t="str">
        <f>DIGITAR!O142</f>
        <v>Preço estável</v>
      </c>
      <c r="J142" s="211">
        <f>DIGITAR!P142</f>
        <v>140</v>
      </c>
    </row>
    <row r="143" spans="1:10" ht="16.5" thickBot="1" x14ac:dyDescent="0.3">
      <c r="A143" s="211" t="str">
        <f>IF(DIGITAR!A143="","",DIGITAR!A143)</f>
        <v/>
      </c>
      <c r="B143" s="211" t="str">
        <f>IF(DIGITAR!B143="","",DIGITAR!B143)</f>
        <v>LMÃO</v>
      </c>
      <c r="C143" s="211" t="str">
        <f>IF(DIGITAR!C143="","",DIGITAR!C143)</f>
        <v>CRAVO</v>
      </c>
      <c r="D143" s="211" t="str">
        <f>IF(DIGITAR!D143="","",DIGITAR!D143)</f>
        <v>Cx</v>
      </c>
      <c r="E143" s="388" t="str">
        <f>IF(DIGITAR!E143="","",DIGITAR!E143)</f>
        <v/>
      </c>
      <c r="F143" s="211" t="str">
        <f>DIGITAR!L143</f>
        <v/>
      </c>
      <c r="G143" s="211" t="str">
        <f>DIGITAR!M143</f>
        <v/>
      </c>
      <c r="H143" s="211" t="str">
        <f>DIGITAR!N143</f>
        <v/>
      </c>
      <c r="I143" s="380" t="str">
        <f>DIGITAR!O143</f>
        <v/>
      </c>
      <c r="J143" s="211" t="str">
        <f>DIGITAR!P143</f>
        <v/>
      </c>
    </row>
    <row r="144" spans="1:10" ht="16.5" thickBot="1" x14ac:dyDescent="0.3">
      <c r="A144" s="211" t="str">
        <f>IF(DIGITAR!A144="","",DIGITAR!A144)</f>
        <v/>
      </c>
      <c r="B144" s="211" t="str">
        <f>IF(DIGITAR!B144="","",DIGITAR!B144)</f>
        <v>LIMÃO</v>
      </c>
      <c r="C144" s="211" t="str">
        <f>IF(DIGITAR!C144="","",DIGITAR!C144)</f>
        <v>TAITI</v>
      </c>
      <c r="D144" s="211" t="str">
        <f>IF(DIGITAR!D144="","",DIGITAR!D144)</f>
        <v>Cx</v>
      </c>
      <c r="E144" s="388" t="str">
        <f>IF(DIGITAR!E144="","",DIGITAR!E144)</f>
        <v/>
      </c>
      <c r="F144" s="211" t="str">
        <f>DIGITAR!L144</f>
        <v/>
      </c>
      <c r="G144" s="211" t="str">
        <f>DIGITAR!M144</f>
        <v/>
      </c>
      <c r="H144" s="211" t="str">
        <f>DIGITAR!N144</f>
        <v/>
      </c>
      <c r="I144" s="380">
        <f>DIGITAR!O144</f>
        <v>0</v>
      </c>
      <c r="J144" s="211" t="str">
        <f>DIGITAR!P144</f>
        <v/>
      </c>
    </row>
    <row r="145" spans="1:10" ht="16.5" thickBot="1" x14ac:dyDescent="0.3">
      <c r="A145" s="211">
        <f>IF(DIGITAR!A145="","",DIGITAR!A145)</f>
        <v>27</v>
      </c>
      <c r="B145" s="211" t="str">
        <f>IF(DIGITAR!B145="","",DIGITAR!B145)</f>
        <v>LIMÃO</v>
      </c>
      <c r="C145" s="211" t="str">
        <f>IF(DIGITAR!C145="","",DIGITAR!C145)</f>
        <v>TAITI</v>
      </c>
      <c r="D145" s="211" t="str">
        <f>IF(DIGITAR!D145="","",DIGITAR!D145)</f>
        <v xml:space="preserve">mCx </v>
      </c>
      <c r="E145" s="388" t="str">
        <f>IF(DIGITAR!E145="","",DIGITAR!E145)</f>
        <v/>
      </c>
      <c r="F145" s="211">
        <f>DIGITAR!L145</f>
        <v>35</v>
      </c>
      <c r="G145" s="211">
        <f>DIGITAR!M145</f>
        <v>35</v>
      </c>
      <c r="H145" s="211">
        <f>DIGITAR!N145</f>
        <v>35</v>
      </c>
      <c r="I145" s="380" t="str">
        <f>DIGITAR!O145</f>
        <v>Preço em baixa</v>
      </c>
      <c r="J145" s="211">
        <f>DIGITAR!P145</f>
        <v>38</v>
      </c>
    </row>
    <row r="146" spans="1:10" ht="16.5" thickBot="1" x14ac:dyDescent="0.3">
      <c r="A146" s="211">
        <f>IF(DIGITAR!A146="","",DIGITAR!A146)</f>
        <v>28</v>
      </c>
      <c r="B146" s="211" t="str">
        <f>IF(DIGITAR!B146="","",DIGITAR!B146)</f>
        <v>LIMÃO</v>
      </c>
      <c r="C146" s="211" t="str">
        <f>IF(DIGITAR!C146="","",DIGITAR!C146)</f>
        <v>TAITI</v>
      </c>
      <c r="D146" s="211" t="str">
        <f>IF(DIGITAR!D146="","",DIGITAR!D146)</f>
        <v xml:space="preserve">sc </v>
      </c>
      <c r="E146" s="388">
        <f>IF(DIGITAR!E146="","",DIGITAR!E146)</f>
        <v>20</v>
      </c>
      <c r="F146" s="211">
        <f>DIGITAR!L146</f>
        <v>40</v>
      </c>
      <c r="G146" s="211">
        <f>DIGITAR!M146</f>
        <v>40</v>
      </c>
      <c r="H146" s="211">
        <f>DIGITAR!N146</f>
        <v>40</v>
      </c>
      <c r="I146" s="380" t="str">
        <f>DIGITAR!O146</f>
        <v>Preço estável</v>
      </c>
      <c r="J146" s="211">
        <f>DIGITAR!P146</f>
        <v>40</v>
      </c>
    </row>
    <row r="147" spans="1:10" ht="16.5" thickBot="1" x14ac:dyDescent="0.3">
      <c r="A147" s="211" t="str">
        <f>IF(DIGITAR!A147="","",DIGITAR!A147)</f>
        <v/>
      </c>
      <c r="B147" s="211" t="str">
        <f>IF(DIGITAR!B147="","",DIGITAR!B147)</f>
        <v>LIMÃO</v>
      </c>
      <c r="C147" s="211" t="str">
        <f>IF(DIGITAR!C147="","",DIGITAR!C147)</f>
        <v>GALEGO</v>
      </c>
      <c r="D147" s="211" t="str">
        <f>IF(DIGITAR!D147="","",DIGITAR!D147)</f>
        <v>ROSA</v>
      </c>
      <c r="E147" s="388">
        <f>IF(DIGITAR!E147="","",DIGITAR!E147)</f>
        <v>9</v>
      </c>
      <c r="F147" s="211" t="str">
        <f>DIGITAR!L147</f>
        <v/>
      </c>
      <c r="G147" s="211" t="str">
        <f>DIGITAR!M147</f>
        <v/>
      </c>
      <c r="H147" s="211" t="str">
        <f>DIGITAR!N147</f>
        <v/>
      </c>
      <c r="I147" s="380" t="str">
        <f>DIGITAR!O147</f>
        <v/>
      </c>
      <c r="J147" s="211" t="str">
        <f>DIGITAR!P147</f>
        <v/>
      </c>
    </row>
    <row r="148" spans="1:10" ht="16.5" thickBot="1" x14ac:dyDescent="0.3">
      <c r="A148" s="211" t="str">
        <f>IF(DIGITAR!A148="","",DIGITAR!A148)</f>
        <v/>
      </c>
      <c r="B148" s="211" t="str">
        <f>IF(DIGITAR!B148="","",DIGITAR!B148)</f>
        <v>MAÇÃ IMP.</v>
      </c>
      <c r="C148" s="211" t="str">
        <f>IF(DIGITAR!C148="","",DIGITAR!C148)</f>
        <v>FUJI</v>
      </c>
      <c r="D148" s="211">
        <f>IF(DIGITAR!D148="","",DIGITAR!D148)</f>
        <v>100</v>
      </c>
      <c r="E148" s="388">
        <f>IF(DIGITAR!E148="","",DIGITAR!E148)</f>
        <v>19</v>
      </c>
      <c r="F148" s="211" t="str">
        <f>DIGITAR!L148</f>
        <v/>
      </c>
      <c r="G148" s="211" t="str">
        <f>DIGITAR!M148</f>
        <v/>
      </c>
      <c r="H148" s="211" t="str">
        <f>DIGITAR!N148</f>
        <v/>
      </c>
      <c r="I148" s="380" t="str">
        <f>DIGITAR!O148</f>
        <v/>
      </c>
      <c r="J148" s="211" t="str">
        <f>DIGITAR!P148</f>
        <v/>
      </c>
    </row>
    <row r="149" spans="1:10" ht="16.5" thickBot="1" x14ac:dyDescent="0.3">
      <c r="A149" s="211" t="str">
        <f>IF(DIGITAR!A149="","",DIGITAR!A149)</f>
        <v/>
      </c>
      <c r="B149" s="211" t="str">
        <f>IF(DIGITAR!B149="","",DIGITAR!B149)</f>
        <v xml:space="preserve">MAÇÃ </v>
      </c>
      <c r="C149" s="211" t="str">
        <f>IF(DIGITAR!C149="","",DIGITAR!C149)</f>
        <v>FUJI</v>
      </c>
      <c r="D149" s="211">
        <f>IF(DIGITAR!D149="","",DIGITAR!D149)</f>
        <v>90</v>
      </c>
      <c r="E149" s="388">
        <f>IF(DIGITAR!E149="","",DIGITAR!E149)</f>
        <v>18</v>
      </c>
      <c r="F149" s="211" t="str">
        <f>DIGITAR!L149</f>
        <v/>
      </c>
      <c r="G149" s="211" t="str">
        <f>DIGITAR!M149</f>
        <v/>
      </c>
      <c r="H149" s="211" t="str">
        <f>DIGITAR!N149</f>
        <v/>
      </c>
      <c r="I149" s="380" t="str">
        <f>DIGITAR!O149</f>
        <v/>
      </c>
      <c r="J149" s="211" t="str">
        <f>DIGITAR!P149</f>
        <v/>
      </c>
    </row>
    <row r="150" spans="1:10" ht="16.5" thickBot="1" x14ac:dyDescent="0.3">
      <c r="A150" s="211">
        <f>IF(DIGITAR!A150="","",DIGITAR!A150)</f>
        <v>29</v>
      </c>
      <c r="B150" s="211" t="str">
        <f>IF(DIGITAR!B150="","",DIGITAR!B150)</f>
        <v xml:space="preserve">MAÇÃ </v>
      </c>
      <c r="C150" s="211" t="str">
        <f>IF(DIGITAR!C150="","",DIGITAR!C150)</f>
        <v>FUJI</v>
      </c>
      <c r="D150" s="211">
        <f>IF(DIGITAR!D150="","",DIGITAR!D150)</f>
        <v>100</v>
      </c>
      <c r="E150" s="388">
        <f>IF(DIGITAR!E150="","",DIGITAR!E150)</f>
        <v>18</v>
      </c>
      <c r="F150" s="211">
        <f>DIGITAR!L150</f>
        <v>165</v>
      </c>
      <c r="G150" s="211">
        <f>DIGITAR!M150</f>
        <v>165</v>
      </c>
      <c r="H150" s="211">
        <f>DIGITAR!N150</f>
        <v>165</v>
      </c>
      <c r="I150" s="380" t="str">
        <f>DIGITAR!O150</f>
        <v>Preço estável</v>
      </c>
      <c r="J150" s="211">
        <f>DIGITAR!P150</f>
        <v>165</v>
      </c>
    </row>
    <row r="151" spans="1:10" ht="16.5" thickBot="1" x14ac:dyDescent="0.3">
      <c r="A151" s="211" t="str">
        <f>IF(DIGITAR!A151="","",DIGITAR!A151)</f>
        <v/>
      </c>
      <c r="B151" s="211" t="str">
        <f>IF(DIGITAR!B151="","",DIGITAR!B151)</f>
        <v xml:space="preserve">MAÇÃ </v>
      </c>
      <c r="C151" s="211" t="str">
        <f>IF(DIGITAR!C151="","",DIGITAR!C151)</f>
        <v>FUJI</v>
      </c>
      <c r="D151" s="211">
        <f>IF(DIGITAR!D151="","",DIGITAR!D151)</f>
        <v>110</v>
      </c>
      <c r="E151" s="388">
        <f>IF(DIGITAR!E151="","",DIGITAR!E151)</f>
        <v>18</v>
      </c>
      <c r="F151" s="211" t="str">
        <f>DIGITAR!L151</f>
        <v/>
      </c>
      <c r="G151" s="211" t="str">
        <f>DIGITAR!M151</f>
        <v/>
      </c>
      <c r="H151" s="211" t="str">
        <f>DIGITAR!N151</f>
        <v/>
      </c>
      <c r="I151" s="380" t="str">
        <f>DIGITAR!O151</f>
        <v/>
      </c>
      <c r="J151" s="211" t="str">
        <f>DIGITAR!P151</f>
        <v/>
      </c>
    </row>
    <row r="152" spans="1:10" ht="16.5" thickBot="1" x14ac:dyDescent="0.3">
      <c r="A152" s="211" t="str">
        <f>IF(DIGITAR!A152="","",DIGITAR!A152)</f>
        <v/>
      </c>
      <c r="B152" s="211" t="str">
        <f>IF(DIGITAR!B152="","",DIGITAR!B152)</f>
        <v xml:space="preserve">MAÇÃ </v>
      </c>
      <c r="C152" s="211" t="str">
        <f>IF(DIGITAR!C152="","",DIGITAR!C152)</f>
        <v>FUJI</v>
      </c>
      <c r="D152" s="211">
        <f>IF(DIGITAR!D152="","",DIGITAR!D152)</f>
        <v>120</v>
      </c>
      <c r="E152" s="388">
        <f>IF(DIGITAR!E152="","",DIGITAR!E152)</f>
        <v>18</v>
      </c>
      <c r="F152" s="211" t="str">
        <f>DIGITAR!L152</f>
        <v/>
      </c>
      <c r="G152" s="211" t="str">
        <f>DIGITAR!M152</f>
        <v/>
      </c>
      <c r="H152" s="211" t="str">
        <f>DIGITAR!N152</f>
        <v/>
      </c>
      <c r="I152" s="380" t="str">
        <f>DIGITAR!O152</f>
        <v/>
      </c>
      <c r="J152" s="211" t="str">
        <f>DIGITAR!P152</f>
        <v/>
      </c>
    </row>
    <row r="153" spans="1:10" ht="16.5" thickBot="1" x14ac:dyDescent="0.3">
      <c r="A153" s="211" t="str">
        <f>IF(DIGITAR!A153="","",DIGITAR!A153)</f>
        <v/>
      </c>
      <c r="B153" s="211" t="str">
        <f>IF(DIGITAR!B153="","",DIGITAR!B153)</f>
        <v>MAÇÃ</v>
      </c>
      <c r="C153" s="211" t="str">
        <f>IF(DIGITAR!C153="","",DIGITAR!C153)</f>
        <v>FUJI</v>
      </c>
      <c r="D153" s="211" t="str">
        <f>IF(DIGITAR!D153="","",DIGITAR!D153)</f>
        <v>T 135</v>
      </c>
      <c r="E153" s="388">
        <f>IF(DIGITAR!E153="","",DIGITAR!E153)</f>
        <v>18</v>
      </c>
      <c r="F153" s="211" t="str">
        <f>DIGITAR!L153</f>
        <v/>
      </c>
      <c r="G153" s="211" t="str">
        <f>DIGITAR!M153</f>
        <v/>
      </c>
      <c r="H153" s="211" t="str">
        <f>DIGITAR!N153</f>
        <v/>
      </c>
      <c r="I153" s="380" t="str">
        <f>DIGITAR!O153</f>
        <v/>
      </c>
      <c r="J153" s="211" t="str">
        <f>DIGITAR!P153</f>
        <v/>
      </c>
    </row>
    <row r="154" spans="1:10" ht="16.5" thickBot="1" x14ac:dyDescent="0.3">
      <c r="A154" s="211" t="str">
        <f>IF(DIGITAR!A154="","",DIGITAR!A154)</f>
        <v/>
      </c>
      <c r="B154" s="211" t="str">
        <f>IF(DIGITAR!B154="","",DIGITAR!B154)</f>
        <v>MAÇÃ</v>
      </c>
      <c r="C154" s="211" t="str">
        <f>IF(DIGITAR!C154="","",DIGITAR!C154)</f>
        <v>FUJI</v>
      </c>
      <c r="D154" s="211">
        <f>IF(DIGITAR!D154="","",DIGITAR!D154)</f>
        <v>150</v>
      </c>
      <c r="E154" s="388">
        <f>IF(DIGITAR!E154="","",DIGITAR!E154)</f>
        <v>18</v>
      </c>
      <c r="F154" s="211" t="str">
        <f>DIGITAR!L154</f>
        <v/>
      </c>
      <c r="G154" s="211" t="str">
        <f>DIGITAR!M154</f>
        <v/>
      </c>
      <c r="H154" s="211" t="str">
        <f>DIGITAR!N154</f>
        <v/>
      </c>
      <c r="I154" s="380" t="str">
        <f>DIGITAR!O154</f>
        <v/>
      </c>
      <c r="J154" s="211" t="str">
        <f>DIGITAR!P154</f>
        <v/>
      </c>
    </row>
    <row r="155" spans="1:10" ht="16.5" thickBot="1" x14ac:dyDescent="0.3">
      <c r="A155" s="211">
        <f>IF(DIGITAR!A155="","",DIGITAR!A155)</f>
        <v>30</v>
      </c>
      <c r="B155" s="211" t="str">
        <f>IF(DIGITAR!B155="","",DIGITAR!B155)</f>
        <v>MAÇÃ</v>
      </c>
      <c r="C155" s="211" t="str">
        <f>IF(DIGITAR!C155="","",DIGITAR!C155)</f>
        <v>FUJI</v>
      </c>
      <c r="D155" s="211">
        <f>IF(DIGITAR!D155="","",DIGITAR!D155)</f>
        <v>165</v>
      </c>
      <c r="E155" s="388">
        <f>IF(DIGITAR!E155="","",DIGITAR!E155)</f>
        <v>18</v>
      </c>
      <c r="F155" s="211">
        <f>DIGITAR!L155</f>
        <v>155</v>
      </c>
      <c r="G155" s="211">
        <f>DIGITAR!M155</f>
        <v>155</v>
      </c>
      <c r="H155" s="211">
        <f>DIGITAR!N155</f>
        <v>155</v>
      </c>
      <c r="I155" s="380" t="str">
        <f>DIGITAR!O155</f>
        <v>Preço estável</v>
      </c>
      <c r="J155" s="211">
        <f>DIGITAR!P155</f>
        <v>155</v>
      </c>
    </row>
    <row r="156" spans="1:10" ht="16.5" thickBot="1" x14ac:dyDescent="0.3">
      <c r="A156" s="211" t="str">
        <f>IF(DIGITAR!A156="","",DIGITAR!A156)</f>
        <v/>
      </c>
      <c r="B156" s="211" t="str">
        <f>IF(DIGITAR!B156="","",DIGITAR!B156)</f>
        <v>MAÇÃ</v>
      </c>
      <c r="C156" s="211" t="str">
        <f>IF(DIGITAR!C156="","",DIGITAR!C156)</f>
        <v>FUJI</v>
      </c>
      <c r="D156" s="211">
        <f>IF(DIGITAR!D156="","",DIGITAR!D156)</f>
        <v>180</v>
      </c>
      <c r="E156" s="388">
        <f>IF(DIGITAR!E156="","",DIGITAR!E156)</f>
        <v>18</v>
      </c>
      <c r="F156" s="211" t="str">
        <f>DIGITAR!L156</f>
        <v/>
      </c>
      <c r="G156" s="211" t="str">
        <f>DIGITAR!M156</f>
        <v/>
      </c>
      <c r="H156" s="211" t="str">
        <f>DIGITAR!N156</f>
        <v/>
      </c>
      <c r="I156" s="380" t="str">
        <f>DIGITAR!O156</f>
        <v/>
      </c>
      <c r="J156" s="211" t="str">
        <f>DIGITAR!P156</f>
        <v/>
      </c>
    </row>
    <row r="157" spans="1:10" ht="16.5" thickBot="1" x14ac:dyDescent="0.3">
      <c r="A157" s="211" t="str">
        <f>IF(DIGITAR!A157="","",DIGITAR!A157)</f>
        <v/>
      </c>
      <c r="B157" s="211" t="str">
        <f>IF(DIGITAR!B157="","",DIGITAR!B157)</f>
        <v>MAÇÃ</v>
      </c>
      <c r="C157" s="211" t="str">
        <f>IF(DIGITAR!C157="","",DIGITAR!C157)</f>
        <v>FUJI</v>
      </c>
      <c r="D157" s="211">
        <f>IF(DIGITAR!D157="","",DIGITAR!D157)</f>
        <v>198</v>
      </c>
      <c r="E157" s="388">
        <f>IF(DIGITAR!E157="","",DIGITAR!E157)</f>
        <v>18</v>
      </c>
      <c r="F157" s="211" t="str">
        <f>DIGITAR!L157</f>
        <v/>
      </c>
      <c r="G157" s="211" t="str">
        <f>DIGITAR!M157</f>
        <v/>
      </c>
      <c r="H157" s="211" t="str">
        <f>DIGITAR!N157</f>
        <v/>
      </c>
      <c r="I157" s="380">
        <f>DIGITAR!O157</f>
        <v>0</v>
      </c>
      <c r="J157" s="211" t="str">
        <f>DIGITAR!P157</f>
        <v/>
      </c>
    </row>
    <row r="158" spans="1:10" ht="16.5" thickBot="1" x14ac:dyDescent="0.3">
      <c r="A158" s="211">
        <f>IF(DIGITAR!A158="","",DIGITAR!A158)</f>
        <v>31</v>
      </c>
      <c r="B158" s="211" t="str">
        <f>IF(DIGITAR!B158="","",DIGITAR!B158)</f>
        <v>MAÇÃ</v>
      </c>
      <c r="C158" s="211" t="str">
        <f>IF(DIGITAR!C158="","",DIGITAR!C158)</f>
        <v>FUJI</v>
      </c>
      <c r="D158" s="211" t="str">
        <f>IF(DIGITAR!D158="","",DIGITAR!D158)</f>
        <v>mCx</v>
      </c>
      <c r="E158" s="388">
        <f>IF(DIGITAR!E158="","",DIGITAR!E158)</f>
        <v>9</v>
      </c>
      <c r="F158" s="211">
        <f>DIGITAR!L158</f>
        <v>110</v>
      </c>
      <c r="G158" s="211">
        <f>DIGITAR!M158</f>
        <v>110</v>
      </c>
      <c r="H158" s="211">
        <f>DIGITAR!N158</f>
        <v>110</v>
      </c>
      <c r="I158" s="380" t="str">
        <f>DIGITAR!O158</f>
        <v>Preço estável</v>
      </c>
      <c r="J158" s="211">
        <f>DIGITAR!P158</f>
        <v>110</v>
      </c>
    </row>
    <row r="159" spans="1:10" ht="16.5" thickBot="1" x14ac:dyDescent="0.3">
      <c r="A159" s="211" t="str">
        <f>IF(DIGITAR!A159="","",DIGITAR!A159)</f>
        <v/>
      </c>
      <c r="B159" s="211" t="str">
        <f>IF(DIGITAR!B159="","",DIGITAR!B159)</f>
        <v>MAÇÃ IMP.</v>
      </c>
      <c r="C159" s="211" t="str">
        <f>IF(DIGITAR!C159="","",DIGITAR!C159)</f>
        <v>GALA</v>
      </c>
      <c r="D159" s="211">
        <f>IF(DIGITAR!D159="","",DIGITAR!D159)</f>
        <v>100</v>
      </c>
      <c r="E159" s="388">
        <f>IF(DIGITAR!E159="","",DIGITAR!E159)</f>
        <v>19</v>
      </c>
      <c r="F159" s="211" t="str">
        <f>DIGITAR!L159</f>
        <v/>
      </c>
      <c r="G159" s="211" t="str">
        <f>DIGITAR!M159</f>
        <v/>
      </c>
      <c r="H159" s="211" t="str">
        <f>DIGITAR!N159</f>
        <v/>
      </c>
      <c r="I159" s="380" t="str">
        <f>DIGITAR!O159</f>
        <v/>
      </c>
      <c r="J159" s="211" t="str">
        <f>DIGITAR!P159</f>
        <v/>
      </c>
    </row>
    <row r="160" spans="1:10" ht="16.5" thickBot="1" x14ac:dyDescent="0.3">
      <c r="A160" s="211" t="str">
        <f>IF(DIGITAR!A160="","",DIGITAR!A160)</f>
        <v/>
      </c>
      <c r="B160" s="211" t="str">
        <f>IF(DIGITAR!B160="","",DIGITAR!B160)</f>
        <v>MAÇÃ IMP.</v>
      </c>
      <c r="C160" s="211" t="str">
        <f>IF(DIGITAR!C160="","",DIGITAR!C160)</f>
        <v>GALA</v>
      </c>
      <c r="D160" s="211">
        <f>IF(DIGITAR!D160="","",DIGITAR!D160)</f>
        <v>165</v>
      </c>
      <c r="E160" s="388">
        <f>IF(DIGITAR!E160="","",DIGITAR!E160)</f>
        <v>19</v>
      </c>
      <c r="F160" s="211" t="str">
        <f>DIGITAR!L160</f>
        <v/>
      </c>
      <c r="G160" s="211" t="str">
        <f>DIGITAR!M160</f>
        <v/>
      </c>
      <c r="H160" s="211" t="str">
        <f>DIGITAR!N160</f>
        <v/>
      </c>
      <c r="I160" s="380" t="str">
        <f>DIGITAR!O160</f>
        <v/>
      </c>
      <c r="J160" s="211" t="str">
        <f>DIGITAR!P160</f>
        <v/>
      </c>
    </row>
    <row r="161" spans="1:10" ht="16.5" thickBot="1" x14ac:dyDescent="0.3">
      <c r="A161" s="211" t="str">
        <f>IF(DIGITAR!A161="","",DIGITAR!A161)</f>
        <v/>
      </c>
      <c r="B161" s="211" t="str">
        <f>IF(DIGITAR!B161="","",DIGITAR!B161)</f>
        <v>MAÇÃ IMP.</v>
      </c>
      <c r="C161" s="211" t="str">
        <f>IF(DIGITAR!C161="","",DIGITAR!C161)</f>
        <v>GALA</v>
      </c>
      <c r="D161" s="211" t="str">
        <f>IF(DIGITAR!D161="","",DIGITAR!D161)</f>
        <v/>
      </c>
      <c r="E161" s="388">
        <f>IF(DIGITAR!E161="","",DIGITAR!E161)</f>
        <v>19</v>
      </c>
      <c r="F161" s="211" t="str">
        <f>DIGITAR!L161</f>
        <v/>
      </c>
      <c r="G161" s="211" t="str">
        <f>DIGITAR!M161</f>
        <v/>
      </c>
      <c r="H161" s="211" t="str">
        <f>DIGITAR!N161</f>
        <v/>
      </c>
      <c r="I161" s="380"/>
      <c r="J161" s="211" t="str">
        <f>DIGITAR!P161</f>
        <v/>
      </c>
    </row>
    <row r="162" spans="1:10" ht="16.5" thickBot="1" x14ac:dyDescent="0.3">
      <c r="A162" s="211" t="str">
        <f>IF(DIGITAR!A162="","",DIGITAR!A162)</f>
        <v/>
      </c>
      <c r="B162" s="211" t="str">
        <f>IF(DIGITAR!B162="","",DIGITAR!B162)</f>
        <v xml:space="preserve">MAÇÃ </v>
      </c>
      <c r="C162" s="211" t="str">
        <f>IF(DIGITAR!C162="","",DIGITAR!C162)</f>
        <v>GALA</v>
      </c>
      <c r="D162" s="211" t="str">
        <f>IF(DIGITAR!D162="","",DIGITAR!D162)</f>
        <v>T88</v>
      </c>
      <c r="E162" s="388">
        <f>IF(DIGITAR!E162="","",DIGITAR!E162)</f>
        <v>18</v>
      </c>
      <c r="F162" s="211" t="str">
        <f>DIGITAR!L162</f>
        <v/>
      </c>
      <c r="G162" s="211" t="str">
        <f>DIGITAR!M162</f>
        <v/>
      </c>
      <c r="H162" s="211" t="str">
        <f>DIGITAR!N162</f>
        <v/>
      </c>
      <c r="I162" s="380" t="str">
        <f>DIGITAR!O162</f>
        <v/>
      </c>
      <c r="J162" s="211" t="str">
        <f>DIGITAR!P162</f>
        <v/>
      </c>
    </row>
    <row r="163" spans="1:10" ht="16.5" thickBot="1" x14ac:dyDescent="0.3">
      <c r="A163" s="211">
        <f>IF(DIGITAR!A163="","",DIGITAR!A163)</f>
        <v>32</v>
      </c>
      <c r="B163" s="211" t="str">
        <f>IF(DIGITAR!B163="","",DIGITAR!B163)</f>
        <v xml:space="preserve">MAÇÃ </v>
      </c>
      <c r="C163" s="211" t="str">
        <f>IF(DIGITAR!C163="","",DIGITAR!C163)</f>
        <v>GALA</v>
      </c>
      <c r="D163" s="211" t="str">
        <f>IF(DIGITAR!D163="","",DIGITAR!D163)</f>
        <v>T 100</v>
      </c>
      <c r="E163" s="388">
        <v>18</v>
      </c>
      <c r="F163" s="211">
        <f>DIGITAR!L163</f>
        <v>200</v>
      </c>
      <c r="G163" s="211">
        <f>DIGITAR!M163</f>
        <v>200</v>
      </c>
      <c r="H163" s="211">
        <f>DIGITAR!N163</f>
        <v>200</v>
      </c>
      <c r="I163" s="380" t="str">
        <f>DIGITAR!O163</f>
        <v>Preço em alta</v>
      </c>
      <c r="J163" s="211">
        <f>DIGITAR!P163</f>
        <v>185</v>
      </c>
    </row>
    <row r="164" spans="1:10" ht="16.5" thickBot="1" x14ac:dyDescent="0.3">
      <c r="A164" s="211" t="str">
        <f>IF(DIGITAR!A164="","",DIGITAR!A164)</f>
        <v/>
      </c>
      <c r="B164" s="211" t="str">
        <f>IF(DIGITAR!B164="","",DIGITAR!B164)</f>
        <v xml:space="preserve">MAÇÃ </v>
      </c>
      <c r="C164" s="211" t="str">
        <f>IF(DIGITAR!C164="","",DIGITAR!C164)</f>
        <v>GALA</v>
      </c>
      <c r="D164" s="211" t="str">
        <f>IF(DIGITAR!D164="","",DIGITAR!D164)</f>
        <v>T110</v>
      </c>
      <c r="E164" s="388">
        <f>IF(DIGITAR!E164="","",DIGITAR!E164)</f>
        <v>18</v>
      </c>
      <c r="F164" s="211" t="str">
        <f>DIGITAR!L164</f>
        <v/>
      </c>
      <c r="G164" s="211" t="str">
        <f>DIGITAR!M164</f>
        <v/>
      </c>
      <c r="H164" s="211" t="str">
        <f>DIGITAR!N164</f>
        <v/>
      </c>
      <c r="I164" s="380" t="str">
        <f>DIGITAR!O164</f>
        <v/>
      </c>
      <c r="J164" s="211" t="str">
        <f>DIGITAR!P164</f>
        <v/>
      </c>
    </row>
    <row r="165" spans="1:10" ht="16.5" thickBot="1" x14ac:dyDescent="0.3">
      <c r="A165" s="211" t="str">
        <f>IF(DIGITAR!A165="","",DIGITAR!A165)</f>
        <v/>
      </c>
      <c r="B165" s="211" t="str">
        <f>IF(DIGITAR!B165="","",DIGITAR!B165)</f>
        <v xml:space="preserve">MAÇÃ </v>
      </c>
      <c r="C165" s="211" t="str">
        <f>IF(DIGITAR!C165="","",DIGITAR!C165)</f>
        <v>GALA</v>
      </c>
      <c r="D165" s="211" t="str">
        <f>IF(DIGITAR!D165="","",DIGITAR!D165)</f>
        <v>T 120</v>
      </c>
      <c r="E165" s="388">
        <f>IF(DIGITAR!E165="","",DIGITAR!E165)</f>
        <v>18</v>
      </c>
      <c r="F165" s="211" t="str">
        <f>DIGITAR!L165</f>
        <v/>
      </c>
      <c r="G165" s="211" t="str">
        <f>DIGITAR!M165</f>
        <v/>
      </c>
      <c r="H165" s="211" t="str">
        <f>DIGITAR!N165</f>
        <v/>
      </c>
      <c r="I165" s="380" t="str">
        <f>DIGITAR!O165</f>
        <v/>
      </c>
      <c r="J165" s="211" t="str">
        <f>DIGITAR!P165</f>
        <v/>
      </c>
    </row>
    <row r="166" spans="1:10" ht="16.5" thickBot="1" x14ac:dyDescent="0.3">
      <c r="A166" s="211" t="str">
        <f>IF(DIGITAR!A166="","",DIGITAR!A166)</f>
        <v/>
      </c>
      <c r="B166" s="211" t="str">
        <f>IF(DIGITAR!B166="","",DIGITAR!B166)</f>
        <v xml:space="preserve">MAÇÃ </v>
      </c>
      <c r="C166" s="211" t="str">
        <f>IF(DIGITAR!C166="","",DIGITAR!C166)</f>
        <v>GALA</v>
      </c>
      <c r="D166" s="211" t="str">
        <f>IF(DIGITAR!D166="","",DIGITAR!D166)</f>
        <v>T 135</v>
      </c>
      <c r="E166" s="388">
        <f>IF(DIGITAR!E166="","",DIGITAR!E166)</f>
        <v>18</v>
      </c>
      <c r="F166" s="211" t="str">
        <f>DIGITAR!L166</f>
        <v/>
      </c>
      <c r="G166" s="211" t="str">
        <f>DIGITAR!M166</f>
        <v/>
      </c>
      <c r="H166" s="211" t="str">
        <f>DIGITAR!N166</f>
        <v/>
      </c>
      <c r="I166" s="380" t="str">
        <f>DIGITAR!O166</f>
        <v/>
      </c>
      <c r="J166" s="211" t="str">
        <f>DIGITAR!P166</f>
        <v/>
      </c>
    </row>
    <row r="167" spans="1:10" ht="16.5" thickBot="1" x14ac:dyDescent="0.3">
      <c r="A167" s="211" t="str">
        <f>IF(DIGITAR!A167="","",DIGITAR!A167)</f>
        <v/>
      </c>
      <c r="B167" s="211" t="str">
        <f>IF(DIGITAR!B167="","",DIGITAR!B167)</f>
        <v xml:space="preserve">MAÇÃ </v>
      </c>
      <c r="C167" s="211" t="str">
        <f>IF(DIGITAR!C167="","",DIGITAR!C167)</f>
        <v>GALA</v>
      </c>
      <c r="D167" s="211" t="str">
        <f>IF(DIGITAR!D167="","",DIGITAR!D167)</f>
        <v>T 150</v>
      </c>
      <c r="E167" s="388">
        <f>IF(DIGITAR!E167="","",DIGITAR!E167)</f>
        <v>18</v>
      </c>
      <c r="F167" s="211" t="str">
        <f>DIGITAR!L167</f>
        <v/>
      </c>
      <c r="G167" s="211" t="str">
        <f>DIGITAR!M167</f>
        <v/>
      </c>
      <c r="H167" s="211" t="str">
        <f>DIGITAR!N167</f>
        <v/>
      </c>
      <c r="I167" s="380" t="str">
        <f>DIGITAR!O167</f>
        <v/>
      </c>
      <c r="J167" s="211" t="str">
        <f>DIGITAR!P167</f>
        <v/>
      </c>
    </row>
    <row r="168" spans="1:10" ht="16.5" thickBot="1" x14ac:dyDescent="0.3">
      <c r="A168" s="211">
        <f>IF(DIGITAR!A168="","",DIGITAR!A168)</f>
        <v>33</v>
      </c>
      <c r="B168" s="211" t="str">
        <f>IF(DIGITAR!B168="","",DIGITAR!B168)</f>
        <v>MAÇÃ</v>
      </c>
      <c r="C168" s="211" t="str">
        <f>IF(DIGITAR!C168="","",DIGITAR!C168)</f>
        <v>GALA</v>
      </c>
      <c r="D168" s="211" t="str">
        <f>IF(DIGITAR!D168="","",DIGITAR!D168)</f>
        <v>T 165</v>
      </c>
      <c r="E168" s="388">
        <v>18</v>
      </c>
      <c r="F168" s="211">
        <f>DIGITAR!L168</f>
        <v>170</v>
      </c>
      <c r="G168" s="211">
        <f>DIGITAR!M168</f>
        <v>170</v>
      </c>
      <c r="H168" s="211">
        <f>DIGITAR!N168</f>
        <v>170</v>
      </c>
      <c r="I168" s="380" t="str">
        <f>DIGITAR!O168</f>
        <v>Preço estável</v>
      </c>
      <c r="J168" s="211">
        <f>DIGITAR!P168</f>
        <v>170</v>
      </c>
    </row>
    <row r="169" spans="1:10" ht="16.5" thickBot="1" x14ac:dyDescent="0.3">
      <c r="A169" s="211" t="str">
        <f>IF(DIGITAR!A169="","",DIGITAR!A169)</f>
        <v/>
      </c>
      <c r="B169" s="211" t="str">
        <f>IF(DIGITAR!B169="","",DIGITAR!B169)</f>
        <v>MAÇÃ</v>
      </c>
      <c r="C169" s="211" t="str">
        <f>IF(DIGITAR!C169="","",DIGITAR!C169)</f>
        <v>GALA</v>
      </c>
      <c r="D169" s="211" t="str">
        <f>IF(DIGITAR!D169="","",DIGITAR!D169)</f>
        <v>T 175</v>
      </c>
      <c r="E169" s="388">
        <f>IF(DIGITAR!E169="","",DIGITAR!E169)</f>
        <v>18</v>
      </c>
      <c r="F169" s="211" t="str">
        <f>DIGITAR!L169</f>
        <v/>
      </c>
      <c r="G169" s="211" t="str">
        <f>DIGITAR!M169</f>
        <v/>
      </c>
      <c r="H169" s="211" t="str">
        <f>DIGITAR!N169</f>
        <v/>
      </c>
      <c r="I169" s="380" t="str">
        <f>DIGITAR!O169</f>
        <v/>
      </c>
      <c r="J169" s="211" t="str">
        <f>DIGITAR!P169</f>
        <v/>
      </c>
    </row>
    <row r="170" spans="1:10" ht="16.5" thickBot="1" x14ac:dyDescent="0.3">
      <c r="A170" s="211" t="str">
        <f>IF(DIGITAR!A170="","",DIGITAR!A170)</f>
        <v/>
      </c>
      <c r="B170" s="211" t="str">
        <f>IF(DIGITAR!B170="","",DIGITAR!B170)</f>
        <v>MAÇÃ</v>
      </c>
      <c r="C170" s="211" t="str">
        <f>IF(DIGITAR!C170="","",DIGITAR!C170)</f>
        <v>GALA</v>
      </c>
      <c r="D170" s="211" t="str">
        <f>IF(DIGITAR!D170="","",DIGITAR!D170)</f>
        <v>T 180</v>
      </c>
      <c r="E170" s="388">
        <f>IF(DIGITAR!E170="","",DIGITAR!E170)</f>
        <v>18</v>
      </c>
      <c r="F170" s="211" t="str">
        <f>DIGITAR!L170</f>
        <v/>
      </c>
      <c r="G170" s="211" t="str">
        <f>DIGITAR!M170</f>
        <v/>
      </c>
      <c r="H170" s="211" t="str">
        <f>DIGITAR!N170</f>
        <v/>
      </c>
      <c r="I170" s="380" t="str">
        <f>DIGITAR!O170</f>
        <v>Preço em alta</v>
      </c>
      <c r="J170" s="211">
        <f>DIGITAR!P170</f>
        <v>165</v>
      </c>
    </row>
    <row r="171" spans="1:10" ht="16.5" thickBot="1" x14ac:dyDescent="0.3">
      <c r="A171" s="211">
        <f>IF(DIGITAR!A171="","",DIGITAR!A171)</f>
        <v>34</v>
      </c>
      <c r="B171" s="211" t="str">
        <f>IF(DIGITAR!B171="","",DIGITAR!B171)</f>
        <v>MAÇÃ</v>
      </c>
      <c r="C171" s="211" t="str">
        <f>IF(DIGITAR!C171="","",DIGITAR!C171)</f>
        <v>GALA</v>
      </c>
      <c r="D171" s="211" t="str">
        <f>IF(DIGITAR!D171="","",DIGITAR!D171)</f>
        <v>T 198</v>
      </c>
      <c r="E171" s="388">
        <f>IF(DIGITAR!E171="","",DIGITAR!E171)</f>
        <v>18</v>
      </c>
      <c r="F171" s="211">
        <f>DIGITAR!L171</f>
        <v>160</v>
      </c>
      <c r="G171" s="211">
        <f>DIGITAR!M171</f>
        <v>160</v>
      </c>
      <c r="H171" s="211">
        <f>DIGITAR!N171</f>
        <v>160</v>
      </c>
      <c r="I171" s="380" t="str">
        <f>DIGITAR!O171</f>
        <v>Preço em baixa</v>
      </c>
      <c r="J171" s="211">
        <f>DIGITAR!P171</f>
        <v>165</v>
      </c>
    </row>
    <row r="172" spans="1:10" ht="16.5" thickBot="1" x14ac:dyDescent="0.3">
      <c r="A172" s="211" t="str">
        <f>IF(DIGITAR!A172="","",DIGITAR!A172)</f>
        <v/>
      </c>
      <c r="B172" s="211" t="str">
        <f>IF(DIGITAR!B172="","",DIGITAR!B172)</f>
        <v>MAÇÃ</v>
      </c>
      <c r="C172" s="211" t="str">
        <f>IF(DIGITAR!C172="","",DIGITAR!C172)</f>
        <v>GALA</v>
      </c>
      <c r="D172" s="211" t="str">
        <f>IF(DIGITAR!D172="","",DIGITAR!D172)</f>
        <v>T 216</v>
      </c>
      <c r="E172" s="388">
        <f>IF(DIGITAR!E172="","",DIGITAR!E172)</f>
        <v>18</v>
      </c>
      <c r="F172" s="211" t="str">
        <f>DIGITAR!L172</f>
        <v/>
      </c>
      <c r="G172" s="211" t="str">
        <f>DIGITAR!M172</f>
        <v/>
      </c>
      <c r="H172" s="211" t="str">
        <f>DIGITAR!N172</f>
        <v/>
      </c>
      <c r="I172" s="380" t="str">
        <f>DIGITAR!O172</f>
        <v/>
      </c>
      <c r="J172" s="211" t="str">
        <f>DIGITAR!P172</f>
        <v/>
      </c>
    </row>
    <row r="173" spans="1:10" ht="16.5" thickBot="1" x14ac:dyDescent="0.3">
      <c r="A173" s="211" t="str">
        <f>IF(DIGITAR!A173="","",DIGITAR!A173)</f>
        <v/>
      </c>
      <c r="B173" s="211" t="str">
        <f>IF(DIGITAR!B173="","",DIGITAR!B173)</f>
        <v>MAÇÃ</v>
      </c>
      <c r="C173" s="211" t="str">
        <f>IF(DIGITAR!C173="","",DIGITAR!C173)</f>
        <v>GALA            1/2</v>
      </c>
      <c r="D173" s="211">
        <f>IF(DIGITAR!D173="","",DIGITAR!D173)</f>
        <v>40</v>
      </c>
      <c r="E173" s="388">
        <f>IF(DIGITAR!E173="","",DIGITAR!E173)</f>
        <v>9</v>
      </c>
      <c r="F173" s="211" t="str">
        <f>DIGITAR!L173</f>
        <v/>
      </c>
      <c r="G173" s="211" t="str">
        <f>DIGITAR!M173</f>
        <v/>
      </c>
      <c r="H173" s="211" t="str">
        <f>DIGITAR!N173</f>
        <v/>
      </c>
      <c r="I173" s="380" t="str">
        <f>DIGITAR!O173</f>
        <v/>
      </c>
      <c r="J173" s="211" t="str">
        <f>DIGITAR!P173</f>
        <v/>
      </c>
    </row>
    <row r="174" spans="1:10" ht="16.5" thickBot="1" x14ac:dyDescent="0.3">
      <c r="A174" s="211" t="str">
        <f>IF(DIGITAR!A174="","",DIGITAR!A174)</f>
        <v/>
      </c>
      <c r="B174" s="211" t="str">
        <f>IF(DIGITAR!B174="","",DIGITAR!B174)</f>
        <v>MAÇÃ</v>
      </c>
      <c r="C174" s="211" t="str">
        <f>IF(DIGITAR!C174="","",DIGITAR!C174)</f>
        <v>GALA GRANEL</v>
      </c>
      <c r="D174" s="211" t="str">
        <f>IF(DIGITAR!D174="","",DIGITAR!D174)</f>
        <v xml:space="preserve"> solta</v>
      </c>
      <c r="E174" s="388">
        <f>IF(DIGITAR!E174="","",DIGITAR!E174)</f>
        <v>14</v>
      </c>
      <c r="F174" s="211" t="str">
        <f>DIGITAR!L174</f>
        <v/>
      </c>
      <c r="G174" s="211" t="str">
        <f>DIGITAR!M174</f>
        <v/>
      </c>
      <c r="H174" s="211" t="str">
        <f>DIGITAR!N174</f>
        <v/>
      </c>
      <c r="I174" s="380" t="str">
        <f>DIGITAR!O174</f>
        <v/>
      </c>
      <c r="J174" s="211" t="str">
        <f>DIGITAR!P174</f>
        <v/>
      </c>
    </row>
    <row r="175" spans="1:10" ht="16.5" thickBot="1" x14ac:dyDescent="0.3">
      <c r="A175" s="211" t="str">
        <f>IF(DIGITAR!A175="","",DIGITAR!A175)</f>
        <v/>
      </c>
      <c r="B175" s="211" t="str">
        <f>IF(DIGITAR!B175="","",DIGITAR!B175)</f>
        <v>MAÇÃ</v>
      </c>
      <c r="C175" s="211" t="str">
        <f>IF(DIGITAR!C175="","",DIGITAR!C175)</f>
        <v>GALINHA</v>
      </c>
      <c r="D175" s="211" t="str">
        <f>IF(DIGITAR!D175="","",DIGITAR!D175)</f>
        <v/>
      </c>
      <c r="E175" s="388">
        <f>IF(DIGITAR!E175="","",DIGITAR!E175)</f>
        <v>18</v>
      </c>
      <c r="F175" s="211" t="str">
        <f>DIGITAR!L175</f>
        <v/>
      </c>
      <c r="G175" s="211" t="str">
        <f>DIGITAR!M175</f>
        <v/>
      </c>
      <c r="H175" s="211" t="str">
        <f>DIGITAR!N175</f>
        <v/>
      </c>
      <c r="I175" s="380" t="str">
        <f>DIGITAR!O175</f>
        <v/>
      </c>
      <c r="J175" s="211" t="str">
        <f>DIGITAR!P175</f>
        <v/>
      </c>
    </row>
    <row r="176" spans="1:10" ht="16.5" thickBot="1" x14ac:dyDescent="0.3">
      <c r="A176" s="211" t="str">
        <f>IF(DIGITAR!A176="","",DIGITAR!A176)</f>
        <v/>
      </c>
      <c r="B176" s="211" t="str">
        <f>IF(DIGITAR!B176="","",DIGITAR!B176)</f>
        <v>MAÇÃ</v>
      </c>
      <c r="C176" s="211" t="str">
        <f>IF(DIGITAR!C176="","",DIGITAR!C176)</f>
        <v>GOLDEN</v>
      </c>
      <c r="D176" s="211" t="str">
        <f>IF(DIGITAR!D176="","",DIGITAR!D176)</f>
        <v xml:space="preserve">cxPAP </v>
      </c>
      <c r="E176" s="388">
        <f>IF(DIGITAR!E176="","",DIGITAR!E176)</f>
        <v>18</v>
      </c>
      <c r="F176" s="211" t="str">
        <f>DIGITAR!L176</f>
        <v/>
      </c>
      <c r="G176" s="211" t="str">
        <f>DIGITAR!M176</f>
        <v/>
      </c>
      <c r="H176" s="211" t="str">
        <f>DIGITAR!N176</f>
        <v/>
      </c>
      <c r="I176" s="380" t="str">
        <f>DIGITAR!O176</f>
        <v/>
      </c>
      <c r="J176" s="211" t="str">
        <f>DIGITAR!P176</f>
        <v/>
      </c>
    </row>
    <row r="177" spans="1:10" ht="16.5" thickBot="1" x14ac:dyDescent="0.3">
      <c r="A177" s="211" t="str">
        <f>IF(DIGITAR!A177="","",DIGITAR!A177)</f>
        <v/>
      </c>
      <c r="B177" s="211" t="str">
        <f>IF(DIGITAR!B177="","",DIGITAR!B177)</f>
        <v>MAÇÃ</v>
      </c>
      <c r="C177" s="211" t="str">
        <f>IF(DIGITAR!C177="","",DIGITAR!C177)</f>
        <v>IMP GRANY SMITH</v>
      </c>
      <c r="D177" s="211">
        <f>IF(DIGITAR!D177="","",DIGITAR!D177)</f>
        <v>100</v>
      </c>
      <c r="E177" s="388">
        <f>IF(DIGITAR!E177="","",DIGITAR!E177)</f>
        <v>18</v>
      </c>
      <c r="F177" s="211" t="str">
        <f>DIGITAR!L177</f>
        <v/>
      </c>
      <c r="G177" s="211" t="str">
        <f>DIGITAR!M177</f>
        <v/>
      </c>
      <c r="H177" s="211" t="str">
        <f>DIGITAR!N177</f>
        <v/>
      </c>
      <c r="I177" s="380" t="str">
        <f>DIGITAR!O177</f>
        <v/>
      </c>
      <c r="J177" s="211" t="str">
        <f>DIGITAR!P177</f>
        <v/>
      </c>
    </row>
    <row r="178" spans="1:10" ht="16.5" thickBot="1" x14ac:dyDescent="0.3">
      <c r="A178" s="211">
        <f>IF(DIGITAR!A178="","",DIGITAR!A178)</f>
        <v>35</v>
      </c>
      <c r="B178" s="211" t="str">
        <f>IF(DIGITAR!B178="","",DIGITAR!B178)</f>
        <v>MAÇÃ</v>
      </c>
      <c r="C178" s="211" t="str">
        <f>IF(DIGITAR!C178="","",DIGITAR!C178)</f>
        <v>MONICA</v>
      </c>
      <c r="D178" s="211" t="str">
        <f>IF(DIGITAR!D178="","",DIGITAR!D178)</f>
        <v xml:space="preserve">cxP </v>
      </c>
      <c r="E178" s="388">
        <f>IF(DIGITAR!E178="","",DIGITAR!E178)</f>
        <v>18</v>
      </c>
      <c r="F178" s="211">
        <f>DIGITAR!L178</f>
        <v>185</v>
      </c>
      <c r="G178" s="211">
        <f>DIGITAR!M178</f>
        <v>185</v>
      </c>
      <c r="H178" s="211">
        <f>DIGITAR!N178</f>
        <v>185</v>
      </c>
      <c r="I178" s="380" t="str">
        <f>DIGITAR!O178</f>
        <v>Preço estável</v>
      </c>
      <c r="J178" s="211">
        <f>DIGITAR!P178</f>
        <v>185</v>
      </c>
    </row>
    <row r="179" spans="1:10" ht="16.5" thickBot="1" x14ac:dyDescent="0.3">
      <c r="A179" s="211" t="str">
        <f>IF(DIGITAR!A179="","",DIGITAR!A179)</f>
        <v/>
      </c>
      <c r="B179" s="211" t="str">
        <f>IF(DIGITAR!B179="","",DIGITAR!B179)</f>
        <v>MAÇÃ</v>
      </c>
      <c r="C179" s="211" t="str">
        <f>IF(DIGITAR!C179="","",DIGITAR!C179)</f>
        <v>PACOTE</v>
      </c>
      <c r="D179" s="211">
        <f>IF(DIGITAR!D179="","",DIGITAR!D179)</f>
        <v>24</v>
      </c>
      <c r="E179" s="388">
        <f>IF(DIGITAR!E179="","",DIGITAR!E179)</f>
        <v>18</v>
      </c>
      <c r="F179" s="211" t="str">
        <f>DIGITAR!L179</f>
        <v/>
      </c>
      <c r="G179" s="211" t="str">
        <f>DIGITAR!M179</f>
        <v/>
      </c>
      <c r="H179" s="211" t="str">
        <f>DIGITAR!N179</f>
        <v/>
      </c>
      <c r="I179" s="380" t="str">
        <f>DIGITAR!O179</f>
        <v/>
      </c>
      <c r="J179" s="211" t="str">
        <f>DIGITAR!P179</f>
        <v/>
      </c>
    </row>
    <row r="180" spans="1:10" ht="16.5" thickBot="1" x14ac:dyDescent="0.3">
      <c r="A180" s="211">
        <f>IF(DIGITAR!A180="","",DIGITAR!A180)</f>
        <v>36</v>
      </c>
      <c r="B180" s="211" t="str">
        <f>IF(DIGITAR!B180="","",DIGITAR!B180)</f>
        <v>MAÇÃ</v>
      </c>
      <c r="C180" s="211" t="str">
        <f>IF(DIGITAR!C180="","",DIGITAR!C180)</f>
        <v>PINK LADY</v>
      </c>
      <c r="D180" s="211">
        <f>IF(DIGITAR!D180="","",DIGITAR!D180)</f>
        <v>90</v>
      </c>
      <c r="E180" s="388" t="str">
        <f>IF(DIGITAR!E180="","",DIGITAR!E180)</f>
        <v/>
      </c>
      <c r="F180" s="211">
        <f>DIGITAR!L180</f>
        <v>165</v>
      </c>
      <c r="G180" s="211">
        <f>DIGITAR!M180</f>
        <v>165</v>
      </c>
      <c r="H180" s="211">
        <f>DIGITAR!N180</f>
        <v>165</v>
      </c>
      <c r="I180" s="380" t="str">
        <f>DIGITAR!O180</f>
        <v>Preço em baixa</v>
      </c>
      <c r="J180" s="211">
        <f>DIGITAR!P180</f>
        <v>175</v>
      </c>
    </row>
    <row r="181" spans="1:10" ht="16.5" thickBot="1" x14ac:dyDescent="0.3">
      <c r="A181" s="211" t="str">
        <f>IF(DIGITAR!A181="","",DIGITAR!A181)</f>
        <v/>
      </c>
      <c r="B181" s="211" t="str">
        <f>IF(DIGITAR!B181="","",DIGITAR!B181)</f>
        <v>MAÇÃ</v>
      </c>
      <c r="C181" s="211" t="str">
        <f>IF(DIGITAR!C181="","",DIGITAR!C181)</f>
        <v>RED</v>
      </c>
      <c r="D181" s="211">
        <f>IF(DIGITAR!D181="","",DIGITAR!D181)</f>
        <v>100</v>
      </c>
      <c r="E181" s="388" t="str">
        <f>IF(DIGITAR!E181="","",DIGITAR!E181)</f>
        <v/>
      </c>
      <c r="F181" s="211" t="str">
        <f>DIGITAR!L181</f>
        <v/>
      </c>
      <c r="G181" s="211" t="str">
        <f>DIGITAR!M181</f>
        <v/>
      </c>
      <c r="H181" s="211" t="str">
        <f>DIGITAR!N181</f>
        <v/>
      </c>
      <c r="I181" s="380" t="str">
        <f>DIGITAR!O181</f>
        <v/>
      </c>
      <c r="J181" s="211" t="str">
        <f>DIGITAR!P181</f>
        <v/>
      </c>
    </row>
    <row r="182" spans="1:10" ht="16.5" thickBot="1" x14ac:dyDescent="0.3">
      <c r="A182" s="211" t="str">
        <f>IF(DIGITAR!A182="","",DIGITAR!A182)</f>
        <v/>
      </c>
      <c r="B182" s="211" t="str">
        <f>IF(DIGITAR!B182="","",DIGITAR!B182)</f>
        <v>MAÇÃ</v>
      </c>
      <c r="C182" s="211" t="str">
        <f>IF(DIGITAR!C182="","",DIGITAR!C182)</f>
        <v>RED</v>
      </c>
      <c r="D182" s="211">
        <f>IF(DIGITAR!D182="","",DIGITAR!D182)</f>
        <v>113</v>
      </c>
      <c r="E182" s="388" t="str">
        <f>IF(DIGITAR!E182="","",DIGITAR!E182)</f>
        <v/>
      </c>
      <c r="F182" s="211" t="str">
        <f>DIGITAR!L182</f>
        <v/>
      </c>
      <c r="G182" s="211" t="str">
        <f>DIGITAR!M182</f>
        <v/>
      </c>
      <c r="H182" s="211" t="str">
        <f>DIGITAR!N182</f>
        <v/>
      </c>
      <c r="I182" s="380" t="str">
        <f>DIGITAR!O182</f>
        <v/>
      </c>
      <c r="J182" s="211" t="str">
        <f>DIGITAR!P182</f>
        <v/>
      </c>
    </row>
    <row r="183" spans="1:10" ht="16.5" thickBot="1" x14ac:dyDescent="0.3">
      <c r="A183" s="211" t="str">
        <f>IF(DIGITAR!A183="","",DIGITAR!A183)</f>
        <v/>
      </c>
      <c r="B183" s="211" t="str">
        <f>IF(DIGITAR!B183="","",DIGITAR!B183)</f>
        <v>MAÇÃ</v>
      </c>
      <c r="C183" s="211" t="str">
        <f>IF(DIGITAR!C183="","",DIGITAR!C183)</f>
        <v>RED ITALIANA</v>
      </c>
      <c r="D183" s="211" t="str">
        <f>IF(DIGITAR!D183="","",DIGITAR!D183)</f>
        <v>T100</v>
      </c>
      <c r="E183" s="388" t="str">
        <f>IF(DIGITAR!E183="","",DIGITAR!E183)</f>
        <v/>
      </c>
      <c r="F183" s="211" t="str">
        <f>DIGITAR!L183</f>
        <v/>
      </c>
      <c r="G183" s="211" t="str">
        <f>DIGITAR!M183</f>
        <v/>
      </c>
      <c r="H183" s="211" t="str">
        <f>DIGITAR!N183</f>
        <v/>
      </c>
      <c r="I183" s="380" t="str">
        <f>DIGITAR!O183</f>
        <v/>
      </c>
      <c r="J183" s="211" t="str">
        <f>DIGITAR!P183</f>
        <v/>
      </c>
    </row>
    <row r="184" spans="1:10" ht="16.5" thickBot="1" x14ac:dyDescent="0.3">
      <c r="A184" s="211" t="str">
        <f>IF(DIGITAR!A184="","",DIGITAR!A184)</f>
        <v/>
      </c>
      <c r="B184" s="211" t="str">
        <f>IF(DIGITAR!B184="","",DIGITAR!B184)</f>
        <v>MAÇÃ</v>
      </c>
      <c r="C184" s="211" t="str">
        <f>IF(DIGITAR!C184="","",DIGITAR!C184)</f>
        <v>RED ARGENTINA</v>
      </c>
      <c r="D184" s="211" t="str">
        <f>IF(DIGITAR!D184="","",DIGITAR!D184)</f>
        <v>cxM T100</v>
      </c>
      <c r="E184" s="388">
        <f>IF(DIGITAR!E184="","",DIGITAR!E184)</f>
        <v>18</v>
      </c>
      <c r="F184" s="211" t="str">
        <f>DIGITAR!L184</f>
        <v/>
      </c>
      <c r="G184" s="211" t="str">
        <f>DIGITAR!M184</f>
        <v/>
      </c>
      <c r="H184" s="211" t="str">
        <f>DIGITAR!N184</f>
        <v/>
      </c>
      <c r="I184" s="380" t="str">
        <f>DIGITAR!O184</f>
        <v>Preço em alta</v>
      </c>
      <c r="J184" s="211">
        <f>DIGITAR!P184</f>
        <v>170</v>
      </c>
    </row>
    <row r="185" spans="1:10" ht="16.5" thickBot="1" x14ac:dyDescent="0.3">
      <c r="A185" s="211">
        <f>IF(DIGITAR!A185="","",DIGITAR!A185)</f>
        <v>37</v>
      </c>
      <c r="B185" s="211" t="str">
        <f>IF(DIGITAR!B185="","",DIGITAR!B185)</f>
        <v>MAÇÃ</v>
      </c>
      <c r="C185" s="211" t="str">
        <f>IF(DIGITAR!C185="","",DIGITAR!C185)</f>
        <v>RED ARGENTINA</v>
      </c>
      <c r="D185" s="211" t="str">
        <f>IF(DIGITAR!D185="","",DIGITAR!D185)</f>
        <v>cxM T90</v>
      </c>
      <c r="E185" s="388">
        <f>IF(DIGITAR!E185="","",DIGITAR!E185)</f>
        <v>18</v>
      </c>
      <c r="F185" s="211">
        <f>DIGITAR!L185</f>
        <v>165</v>
      </c>
      <c r="G185" s="211">
        <f>DIGITAR!M185</f>
        <v>165</v>
      </c>
      <c r="H185" s="211">
        <f>DIGITAR!N185</f>
        <v>165</v>
      </c>
      <c r="I185" s="380" t="str">
        <f>DIGITAR!O185</f>
        <v>Preço em baixa</v>
      </c>
      <c r="J185" s="211">
        <f>DIGITAR!P185</f>
        <v>170</v>
      </c>
    </row>
    <row r="186" spans="1:10" ht="16.5" thickBot="1" x14ac:dyDescent="0.3">
      <c r="A186" s="211" t="str">
        <f>IF(DIGITAR!A186="","",DIGITAR!A186)</f>
        <v/>
      </c>
      <c r="B186" s="211" t="str">
        <f>IF(DIGITAR!B186="","",DIGITAR!B186)</f>
        <v>MAÇÃ</v>
      </c>
      <c r="C186" s="211" t="str">
        <f>IF(DIGITAR!C186="","",DIGITAR!C186)</f>
        <v>RED ARGENTINA</v>
      </c>
      <c r="D186" s="211" t="str">
        <f>IF(DIGITAR!D186="","",DIGITAR!D186)</f>
        <v>cxM T125</v>
      </c>
      <c r="E186" s="388">
        <f>IF(DIGITAR!E186="","",DIGITAR!E186)</f>
        <v>18</v>
      </c>
      <c r="F186" s="211" t="str">
        <f>DIGITAR!L186</f>
        <v/>
      </c>
      <c r="G186" s="211" t="str">
        <f>DIGITAR!M186</f>
        <v/>
      </c>
      <c r="H186" s="211" t="str">
        <f>DIGITAR!N186</f>
        <v/>
      </c>
      <c r="I186" s="380" t="str">
        <f>DIGITAR!O186</f>
        <v/>
      </c>
      <c r="J186" s="211" t="str">
        <f>DIGITAR!P186</f>
        <v/>
      </c>
    </row>
    <row r="187" spans="1:10" ht="16.5" thickBot="1" x14ac:dyDescent="0.3">
      <c r="A187" s="211" t="str">
        <f>IF(DIGITAR!A187="","",DIGITAR!A187)</f>
        <v/>
      </c>
      <c r="B187" s="211" t="str">
        <f>IF(DIGITAR!B187="","",DIGITAR!B187)</f>
        <v>MAÇÃ</v>
      </c>
      <c r="C187" s="211" t="str">
        <f>IF(DIGITAR!C187="","",DIGITAR!C187)</f>
        <v>RED ARGENTINA</v>
      </c>
      <c r="D187" s="211" t="str">
        <f>IF(DIGITAR!D187="","",DIGITAR!D187)</f>
        <v>mCx</v>
      </c>
      <c r="E187" s="388">
        <f>IF(DIGITAR!E187="","",DIGITAR!E187)</f>
        <v>9</v>
      </c>
      <c r="F187" s="211" t="str">
        <f>DIGITAR!L187</f>
        <v/>
      </c>
      <c r="G187" s="211" t="str">
        <f>DIGITAR!M187</f>
        <v/>
      </c>
      <c r="H187" s="211" t="str">
        <f>DIGITAR!N187</f>
        <v/>
      </c>
      <c r="I187" s="380" t="str">
        <f>DIGITAR!O187</f>
        <v>Preço em alta</v>
      </c>
      <c r="J187" s="211">
        <f>DIGITAR!P187</f>
        <v>120</v>
      </c>
    </row>
    <row r="188" spans="1:10" ht="16.5" thickBot="1" x14ac:dyDescent="0.3">
      <c r="A188" s="211" t="str">
        <f>IF(DIGITAR!A188="","",DIGITAR!A188)</f>
        <v/>
      </c>
      <c r="B188" s="211" t="str">
        <f>IF(DIGITAR!B188="","",DIGITAR!B188)</f>
        <v>MAÇÃ</v>
      </c>
      <c r="C188" s="211" t="str">
        <f>IF(DIGITAR!C188="","",DIGITAR!C188)</f>
        <v>RED DEL CHILE</v>
      </c>
      <c r="D188" s="211">
        <f>IF(DIGITAR!D188="","",DIGITAR!D188)</f>
        <v>150</v>
      </c>
      <c r="E188" s="388">
        <f>IF(DIGITAR!E188="","",DIGITAR!E188)</f>
        <v>20</v>
      </c>
      <c r="F188" s="211" t="str">
        <f>DIGITAR!L188</f>
        <v/>
      </c>
      <c r="G188" s="211" t="str">
        <f>DIGITAR!M188</f>
        <v/>
      </c>
      <c r="H188" s="211" t="str">
        <f>DIGITAR!N188</f>
        <v/>
      </c>
      <c r="I188" s="380" t="str">
        <f>DIGITAR!O188</f>
        <v/>
      </c>
      <c r="J188" s="211" t="str">
        <f>DIGITAR!P188</f>
        <v/>
      </c>
    </row>
    <row r="189" spans="1:10" ht="16.5" thickBot="1" x14ac:dyDescent="0.3">
      <c r="A189" s="211" t="str">
        <f>IF(DIGITAR!A189="","",DIGITAR!A189)</f>
        <v/>
      </c>
      <c r="B189" s="211" t="str">
        <f>IF(DIGITAR!B189="","",DIGITAR!B189)</f>
        <v>MAÇÃ</v>
      </c>
      <c r="C189" s="211" t="str">
        <f>IF(DIGITAR!C189="","",DIGITAR!C189)</f>
        <v>RED DEL CHILE</v>
      </c>
      <c r="D189" s="211" t="str">
        <f>IF(DIGITAR!D189="","",DIGITAR!D189)</f>
        <v>mCx</v>
      </c>
      <c r="E189" s="388">
        <f>IF(DIGITAR!E189="","",DIGITAR!E189)</f>
        <v>10</v>
      </c>
      <c r="F189" s="211" t="str">
        <f>DIGITAR!L189</f>
        <v/>
      </c>
      <c r="G189" s="211" t="str">
        <f>DIGITAR!M189</f>
        <v/>
      </c>
      <c r="H189" s="211" t="str">
        <f>DIGITAR!N189</f>
        <v/>
      </c>
      <c r="I189" s="380" t="str">
        <f>DIGITAR!O189</f>
        <v/>
      </c>
      <c r="J189" s="211" t="str">
        <f>DIGITAR!P189</f>
        <v/>
      </c>
    </row>
    <row r="190" spans="1:10" ht="16.5" thickBot="1" x14ac:dyDescent="0.3">
      <c r="A190" s="211" t="str">
        <f>IF(DIGITAR!A190="","",DIGITAR!A190)</f>
        <v/>
      </c>
      <c r="B190" s="211" t="str">
        <f>IF(DIGITAR!B190="","",DIGITAR!B190)</f>
        <v>MAÇÃ</v>
      </c>
      <c r="C190" s="211" t="str">
        <f>IF(DIGITAR!C190="","",DIGITAR!C190)</f>
        <v>SEMINHA</v>
      </c>
      <c r="D190" s="211" t="str">
        <f>IF(DIGITAR!D190="","",DIGITAR!D190)</f>
        <v/>
      </c>
      <c r="E190" s="388">
        <f>IF(DIGITAR!E190="","",DIGITAR!E190)</f>
        <v>18</v>
      </c>
      <c r="F190" s="211" t="str">
        <f>DIGITAR!L190</f>
        <v/>
      </c>
      <c r="G190" s="211" t="str">
        <f>DIGITAR!M190</f>
        <v/>
      </c>
      <c r="H190" s="211" t="str">
        <f>DIGITAR!N190</f>
        <v/>
      </c>
      <c r="I190" s="380" t="str">
        <f>DIGITAR!O190</f>
        <v/>
      </c>
      <c r="J190" s="211" t="str">
        <f>DIGITAR!P190</f>
        <v/>
      </c>
    </row>
    <row r="191" spans="1:10" ht="16.5" thickBot="1" x14ac:dyDescent="0.3">
      <c r="A191" s="211">
        <f>IF(DIGITAR!A191="","",DIGITAR!A191)</f>
        <v>38</v>
      </c>
      <c r="B191" s="211" t="str">
        <f>IF(DIGITAR!B191="","",DIGITAR!B191)</f>
        <v>MAÇÃ</v>
      </c>
      <c r="C191" s="211" t="str">
        <f>IF(DIGITAR!C191="","",DIGITAR!C191)</f>
        <v>VERDE</v>
      </c>
      <c r="D191" s="211">
        <f>IF(DIGITAR!D191="","",DIGITAR!D191)</f>
        <v>100</v>
      </c>
      <c r="E191" s="388">
        <f>IF(DIGITAR!E191="","",DIGITAR!E191)</f>
        <v>18</v>
      </c>
      <c r="F191" s="211">
        <f>DIGITAR!L191</f>
        <v>210</v>
      </c>
      <c r="G191" s="211">
        <f>DIGITAR!M191</f>
        <v>210</v>
      </c>
      <c r="H191" s="211">
        <f>DIGITAR!N191</f>
        <v>210</v>
      </c>
      <c r="I191" s="380" t="str">
        <f>DIGITAR!O191</f>
        <v>Preço estável</v>
      </c>
      <c r="J191" s="211">
        <f>DIGITAR!P191</f>
        <v>210</v>
      </c>
    </row>
    <row r="192" spans="1:10" ht="16.5" thickBot="1" x14ac:dyDescent="0.3">
      <c r="A192" s="211" t="str">
        <f>IF(DIGITAR!A192="","",DIGITAR!A192)</f>
        <v/>
      </c>
      <c r="B192" s="211" t="str">
        <f>IF(DIGITAR!B192="","",DIGITAR!B192)</f>
        <v>MAÇÃ</v>
      </c>
      <c r="C192" s="211" t="str">
        <f>IF(DIGITAR!C192="","",DIGITAR!C192)</f>
        <v>VERDE</v>
      </c>
      <c r="D192" s="211">
        <f>IF(DIGITAR!D192="","",DIGITAR!D192)</f>
        <v>90</v>
      </c>
      <c r="E192" s="388" t="str">
        <f>IF(DIGITAR!E192="","",DIGITAR!E192)</f>
        <v/>
      </c>
      <c r="F192" s="211" t="str">
        <f>DIGITAR!L192</f>
        <v/>
      </c>
      <c r="G192" s="211" t="str">
        <f>DIGITAR!M192</f>
        <v/>
      </c>
      <c r="H192" s="211" t="str">
        <f>DIGITAR!N192</f>
        <v/>
      </c>
      <c r="I192" s="380" t="str">
        <f>DIGITAR!O192</f>
        <v/>
      </c>
      <c r="J192" s="211" t="str">
        <f>DIGITAR!P192</f>
        <v/>
      </c>
    </row>
    <row r="193" spans="1:10" ht="16.5" thickBot="1" x14ac:dyDescent="0.3">
      <c r="A193" s="211" t="str">
        <f>IF(DIGITAR!A193="","",DIGITAR!A193)</f>
        <v/>
      </c>
      <c r="B193" s="211" t="str">
        <f>IF(DIGITAR!B193="","",DIGITAR!B193)</f>
        <v>MAÇÃ</v>
      </c>
      <c r="C193" s="211" t="str">
        <f>IF(DIGITAR!C193="","",DIGITAR!C193)</f>
        <v>VERDE</v>
      </c>
      <c r="D193" s="211">
        <f>IF(DIGITAR!D193="","",DIGITAR!D193)</f>
        <v>40</v>
      </c>
      <c r="E193" s="388">
        <f>IF(DIGITAR!E193="","",DIGITAR!E193)</f>
        <v>7</v>
      </c>
      <c r="F193" s="211" t="str">
        <f>DIGITAR!L193</f>
        <v/>
      </c>
      <c r="G193" s="211" t="str">
        <f>DIGITAR!M193</f>
        <v/>
      </c>
      <c r="H193" s="211" t="str">
        <f>DIGITAR!N193</f>
        <v/>
      </c>
      <c r="I193" s="380" t="str">
        <f>DIGITAR!O193</f>
        <v/>
      </c>
      <c r="J193" s="211" t="str">
        <f>DIGITAR!P193</f>
        <v/>
      </c>
    </row>
    <row r="194" spans="1:10" ht="16.5" thickBot="1" x14ac:dyDescent="0.3">
      <c r="A194" s="211">
        <f>IF(DIGITAR!A194="","",DIGITAR!A194)</f>
        <v>39</v>
      </c>
      <c r="B194" s="211" t="str">
        <f>IF(DIGITAR!B194="","",DIGITAR!B194)</f>
        <v>MAMÃO</v>
      </c>
      <c r="C194" s="211" t="str">
        <f>IF(DIGITAR!C194="","",DIGITAR!C194)</f>
        <v xml:space="preserve">FORMOSA </v>
      </c>
      <c r="D194" s="211" t="str">
        <f>IF(DIGITAR!D194="","",DIGITAR!D194)</f>
        <v>Gde</v>
      </c>
      <c r="E194" s="388" t="str">
        <f>IF(DIGITAR!E194="","",DIGITAR!E194)</f>
        <v/>
      </c>
      <c r="F194" s="211">
        <f>DIGITAR!L194</f>
        <v>60</v>
      </c>
      <c r="G194" s="211">
        <f>DIGITAR!M194</f>
        <v>60</v>
      </c>
      <c r="H194" s="211">
        <f>DIGITAR!N194</f>
        <v>60</v>
      </c>
      <c r="I194" s="380" t="str">
        <f>DIGITAR!O194</f>
        <v/>
      </c>
      <c r="J194" s="211" t="str">
        <f>DIGITAR!P194</f>
        <v/>
      </c>
    </row>
    <row r="195" spans="1:10" ht="16.5" thickBot="1" x14ac:dyDescent="0.3">
      <c r="A195" s="211" t="str">
        <f>IF(DIGITAR!A195="","",DIGITAR!A195)</f>
        <v/>
      </c>
      <c r="B195" s="211" t="str">
        <f>IF(DIGITAR!B195="","",DIGITAR!B195)</f>
        <v>MAMÃO</v>
      </c>
      <c r="C195" s="211" t="str">
        <f>IF(DIGITAR!C195="","",DIGITAR!C195)</f>
        <v>FORMOSA</v>
      </c>
      <c r="D195" s="211" t="str">
        <f>IF(DIGITAR!D195="","",DIGITAR!D195)</f>
        <v>Pap.</v>
      </c>
      <c r="E195" s="388" t="str">
        <f>IF(DIGITAR!E195="","",DIGITAR!E195)</f>
        <v/>
      </c>
      <c r="F195" s="211" t="str">
        <f>DIGITAR!L195</f>
        <v/>
      </c>
      <c r="G195" s="211" t="str">
        <f>DIGITAR!M195</f>
        <v/>
      </c>
      <c r="H195" s="211" t="str">
        <f>DIGITAR!N195</f>
        <v/>
      </c>
      <c r="I195" s="380" t="str">
        <f>DIGITAR!O195</f>
        <v>Preço em alta</v>
      </c>
      <c r="J195" s="211">
        <f>DIGITAR!P195</f>
        <v>55</v>
      </c>
    </row>
    <row r="196" spans="1:10" ht="16.5" thickBot="1" x14ac:dyDescent="0.3">
      <c r="A196" s="211" t="str">
        <f>IF(DIGITAR!A196="","",DIGITAR!A196)</f>
        <v/>
      </c>
      <c r="B196" s="211" t="str">
        <f>IF(DIGITAR!B196="","",DIGITAR!B196)</f>
        <v>MAMÃO</v>
      </c>
      <c r="C196" s="211" t="str">
        <f>IF(DIGITAR!C196="","",DIGITAR!C196)</f>
        <v>FORMOSA</v>
      </c>
      <c r="D196" s="211" t="str">
        <f>IF(DIGITAR!D196="","",DIGITAR!D196)</f>
        <v>ESP.</v>
      </c>
      <c r="E196" s="388">
        <f>IF(DIGITAR!E196="","",DIGITAR!E196)</f>
        <v>9</v>
      </c>
      <c r="F196" s="211" t="str">
        <f>DIGITAR!L196</f>
        <v/>
      </c>
      <c r="G196" s="211" t="str">
        <f>DIGITAR!M196</f>
        <v/>
      </c>
      <c r="H196" s="211" t="str">
        <f>DIGITAR!N196</f>
        <v/>
      </c>
      <c r="I196" s="380" t="str">
        <f>DIGITAR!O196</f>
        <v/>
      </c>
      <c r="J196" s="211" t="str">
        <f>DIGITAR!P196</f>
        <v/>
      </c>
    </row>
    <row r="197" spans="1:10" ht="16.5" thickBot="1" x14ac:dyDescent="0.3">
      <c r="A197" s="211">
        <f>IF(DIGITAR!A197="","",DIGITAR!A197)</f>
        <v>40</v>
      </c>
      <c r="B197" s="211" t="str">
        <f>IF(DIGITAR!B197="","",DIGITAR!B197)</f>
        <v>MAMÃO</v>
      </c>
      <c r="C197" s="211" t="str">
        <f>IF(DIGITAR!C197="","",DIGITAR!C197)</f>
        <v>HAVAI / PAPAYA</v>
      </c>
      <c r="D197" s="211">
        <f>IF(DIGITAR!D197="","",DIGITAR!D197)</f>
        <v>15</v>
      </c>
      <c r="E197" s="388">
        <f>IF(DIGITAR!E197="","",DIGITAR!E197)</f>
        <v>10</v>
      </c>
      <c r="F197" s="211">
        <f>DIGITAR!L197</f>
        <v>45</v>
      </c>
      <c r="G197" s="211">
        <f>DIGITAR!M197</f>
        <v>45</v>
      </c>
      <c r="H197" s="211">
        <f>DIGITAR!N197</f>
        <v>45</v>
      </c>
      <c r="I197" s="380" t="str">
        <f>DIGITAR!O197</f>
        <v>Preço em alta</v>
      </c>
      <c r="J197" s="211">
        <f>DIGITAR!P197</f>
        <v>40</v>
      </c>
    </row>
    <row r="198" spans="1:10" ht="16.5" thickBot="1" x14ac:dyDescent="0.3">
      <c r="A198" s="211" t="str">
        <f>IF(DIGITAR!A198="","",DIGITAR!A198)</f>
        <v/>
      </c>
      <c r="B198" s="211" t="str">
        <f>IF(DIGITAR!B198="","",DIGITAR!B198)</f>
        <v>MAMÃO</v>
      </c>
      <c r="C198" s="211" t="str">
        <f>IF(DIGITAR!C198="","",DIGITAR!C198)</f>
        <v>HAVAI / PAPAYA</v>
      </c>
      <c r="D198" s="211">
        <f>IF(DIGITAR!D198="","",DIGITAR!D198)</f>
        <v>18</v>
      </c>
      <c r="E198" s="388">
        <f>IF(DIGITAR!E198="","",DIGITAR!E198)</f>
        <v>10</v>
      </c>
      <c r="F198" s="211" t="str">
        <f>DIGITAR!L198</f>
        <v/>
      </c>
      <c r="G198" s="211" t="str">
        <f>DIGITAR!M198</f>
        <v/>
      </c>
      <c r="H198" s="211" t="str">
        <f>DIGITAR!N198</f>
        <v/>
      </c>
      <c r="I198" s="380" t="str">
        <f>DIGITAR!O198</f>
        <v/>
      </c>
      <c r="J198" s="211" t="str">
        <f>DIGITAR!P198</f>
        <v/>
      </c>
    </row>
    <row r="199" spans="1:10" ht="16.5" thickBot="1" x14ac:dyDescent="0.3">
      <c r="A199" s="211" t="str">
        <f>IF(DIGITAR!A199="","",DIGITAR!A199)</f>
        <v/>
      </c>
      <c r="B199" s="211" t="str">
        <f>IF(DIGITAR!B199="","",DIGITAR!B199)</f>
        <v>MAMÃO</v>
      </c>
      <c r="C199" s="211" t="str">
        <f>IF(DIGITAR!C199="","",DIGITAR!C199)</f>
        <v>HAVAI / PAPAYA</v>
      </c>
      <c r="D199" s="211">
        <f>IF(DIGITAR!D199="","",DIGITAR!D199)</f>
        <v>21</v>
      </c>
      <c r="E199" s="388">
        <f>IF(DIGITAR!E199="","",DIGITAR!E199)</f>
        <v>8</v>
      </c>
      <c r="F199" s="211" t="str">
        <f>DIGITAR!L199</f>
        <v/>
      </c>
      <c r="G199" s="211" t="str">
        <f>DIGITAR!M199</f>
        <v/>
      </c>
      <c r="H199" s="211" t="str">
        <f>DIGITAR!N199</f>
        <v/>
      </c>
      <c r="I199" s="380" t="str">
        <f>DIGITAR!O199</f>
        <v>Preço em alta</v>
      </c>
      <c r="J199" s="211">
        <f>DIGITAR!P199</f>
        <v>25</v>
      </c>
    </row>
    <row r="200" spans="1:10" ht="16.5" thickBot="1" x14ac:dyDescent="0.3">
      <c r="A200" s="211">
        <f>IF(DIGITAR!A200="","",DIGITAR!A200)</f>
        <v>41</v>
      </c>
      <c r="B200" s="211" t="str">
        <f>IF(DIGITAR!B200="","",DIGITAR!B200)</f>
        <v>MANGA</v>
      </c>
      <c r="C200" s="211" t="str">
        <f>IF(DIGITAR!C200="","",DIGITAR!C200)</f>
        <v>BOURBON</v>
      </c>
      <c r="D200" s="211" t="str">
        <f>IF(DIGITAR!D200="","",DIGITAR!D200)</f>
        <v>mCx</v>
      </c>
      <c r="E200" s="388">
        <f>IF(DIGITAR!E200="","",DIGITAR!E200)</f>
        <v>8</v>
      </c>
      <c r="F200" s="211">
        <f>DIGITAR!L200</f>
        <v>45</v>
      </c>
      <c r="G200" s="211">
        <f>DIGITAR!M200</f>
        <v>45</v>
      </c>
      <c r="H200" s="211">
        <f>DIGITAR!N200</f>
        <v>45</v>
      </c>
      <c r="I200" s="380" t="str">
        <f>DIGITAR!O200</f>
        <v>Preço estável</v>
      </c>
      <c r="J200" s="211">
        <f>DIGITAR!P200</f>
        <v>45</v>
      </c>
    </row>
    <row r="201" spans="1:10" ht="16.5" thickBot="1" x14ac:dyDescent="0.3">
      <c r="A201" s="211" t="str">
        <f>IF(DIGITAR!A201="","",DIGITAR!A201)</f>
        <v/>
      </c>
      <c r="B201" s="211" t="str">
        <f>IF(DIGITAR!B201="","",DIGITAR!B201)</f>
        <v>MANGA</v>
      </c>
      <c r="C201" s="211" t="str">
        <f>IF(DIGITAR!C201="","",DIGITAR!C201)</f>
        <v>BOURBON</v>
      </c>
      <c r="D201" s="211" t="str">
        <f>IF(DIGITAR!D201="","",DIGITAR!D201)</f>
        <v>Cx</v>
      </c>
      <c r="E201" s="388">
        <f>IF(DIGITAR!E201="","",DIGITAR!E201)</f>
        <v>18</v>
      </c>
      <c r="F201" s="211" t="str">
        <f>DIGITAR!L201</f>
        <v/>
      </c>
      <c r="G201" s="211" t="str">
        <f>DIGITAR!M201</f>
        <v/>
      </c>
      <c r="H201" s="211" t="str">
        <f>DIGITAR!N201</f>
        <v/>
      </c>
      <c r="I201" s="380" t="str">
        <f>DIGITAR!O201</f>
        <v/>
      </c>
      <c r="J201" s="211" t="str">
        <f>DIGITAR!P201</f>
        <v/>
      </c>
    </row>
    <row r="202" spans="1:10" ht="16.5" thickBot="1" x14ac:dyDescent="0.3">
      <c r="A202" s="211" t="str">
        <f>IF(DIGITAR!A202="","",DIGITAR!A202)</f>
        <v/>
      </c>
      <c r="B202" s="211" t="str">
        <f>IF(DIGITAR!B202="","",DIGITAR!B202)</f>
        <v>MANGA</v>
      </c>
      <c r="C202" s="211" t="str">
        <f>IF(DIGITAR!C202="","",DIGITAR!C202)</f>
        <v>BRANCA</v>
      </c>
      <c r="D202" s="211" t="str">
        <f>IF(DIGITAR!D202="","",DIGITAR!D202)</f>
        <v>cxT</v>
      </c>
      <c r="E202" s="388">
        <f>IF(DIGITAR!E202="","",DIGITAR!E202)</f>
        <v>12</v>
      </c>
      <c r="F202" s="211" t="str">
        <f>DIGITAR!L202</f>
        <v/>
      </c>
      <c r="G202" s="211" t="str">
        <f>DIGITAR!M202</f>
        <v/>
      </c>
      <c r="H202" s="211" t="str">
        <f>DIGITAR!N202</f>
        <v/>
      </c>
      <c r="I202" s="380" t="str">
        <f>DIGITAR!O202</f>
        <v/>
      </c>
      <c r="J202" s="211" t="str">
        <f>DIGITAR!P202</f>
        <v/>
      </c>
    </row>
    <row r="203" spans="1:10" ht="16.5" thickBot="1" x14ac:dyDescent="0.3">
      <c r="A203" s="211" t="str">
        <f>IF(DIGITAR!A203="","",DIGITAR!A203)</f>
        <v/>
      </c>
      <c r="B203" s="211" t="str">
        <f>IF(DIGITAR!B203="","",DIGITAR!B203)</f>
        <v>MANGA</v>
      </c>
      <c r="C203" s="211" t="str">
        <f>IF(DIGITAR!C203="","",DIGITAR!C203)</f>
        <v>COCO</v>
      </c>
      <c r="D203" s="211" t="str">
        <f>IF(DIGITAR!D203="","",DIGITAR!D203)</f>
        <v>cxT</v>
      </c>
      <c r="E203" s="388">
        <f>IF(DIGITAR!E203="","",DIGITAR!E203)</f>
        <v>10</v>
      </c>
      <c r="F203" s="211" t="str">
        <f>DIGITAR!L203</f>
        <v/>
      </c>
      <c r="G203" s="211" t="str">
        <f>DIGITAR!M203</f>
        <v/>
      </c>
      <c r="H203" s="211" t="str">
        <f>DIGITAR!N203</f>
        <v/>
      </c>
      <c r="I203" s="380" t="str">
        <f>DIGITAR!O203</f>
        <v/>
      </c>
      <c r="J203" s="211" t="str">
        <f>DIGITAR!P203</f>
        <v/>
      </c>
    </row>
    <row r="204" spans="1:10" ht="16.5" thickBot="1" x14ac:dyDescent="0.3">
      <c r="A204" s="211" t="str">
        <f>IF(DIGITAR!A204="","",DIGITAR!A204)</f>
        <v/>
      </c>
      <c r="B204" s="211" t="str">
        <f>IF(DIGITAR!B204="","",DIGITAR!B204)</f>
        <v>MANGA</v>
      </c>
      <c r="C204" s="211" t="str">
        <f>IF(DIGITAR!C204="","",DIGITAR!C204)</f>
        <v>ESPADÃO</v>
      </c>
      <c r="D204" s="211" t="str">
        <f>IF(DIGITAR!D204="","",DIGITAR!D204)</f>
        <v>cxT</v>
      </c>
      <c r="E204" s="388">
        <f>IF(DIGITAR!E204="","",DIGITAR!E204)</f>
        <v>5</v>
      </c>
      <c r="F204" s="211" t="str">
        <f>DIGITAR!L204</f>
        <v/>
      </c>
      <c r="G204" s="211" t="str">
        <f>DIGITAR!M204</f>
        <v/>
      </c>
      <c r="H204" s="211" t="str">
        <f>DIGITAR!N204</f>
        <v/>
      </c>
      <c r="I204" s="380" t="str">
        <f>DIGITAR!O204</f>
        <v/>
      </c>
      <c r="J204" s="211" t="str">
        <f>DIGITAR!P204</f>
        <v/>
      </c>
    </row>
    <row r="205" spans="1:10" ht="16.5" thickBot="1" x14ac:dyDescent="0.3">
      <c r="A205" s="211" t="str">
        <f>IF(DIGITAR!A205="","",DIGITAR!A205)</f>
        <v/>
      </c>
      <c r="B205" s="211" t="str">
        <f>IF(DIGITAR!B205="","",DIGITAR!B205)</f>
        <v>MANGA</v>
      </c>
      <c r="C205" s="211" t="str">
        <f>IF(DIGITAR!C205="","",DIGITAR!C205)</f>
        <v xml:space="preserve">HADEN </v>
      </c>
      <c r="D205" s="211" t="str">
        <f>IF(DIGITAR!D205="","",DIGITAR!D205)</f>
        <v xml:space="preserve">mCx </v>
      </c>
      <c r="E205" s="388">
        <f>IF(DIGITAR!E205="","",DIGITAR!E205)</f>
        <v>18</v>
      </c>
      <c r="F205" s="211" t="str">
        <f>DIGITAR!L205</f>
        <v/>
      </c>
      <c r="G205" s="211" t="str">
        <f>DIGITAR!M205</f>
        <v/>
      </c>
      <c r="H205" s="211" t="str">
        <f>DIGITAR!N205</f>
        <v/>
      </c>
      <c r="I205" s="380" t="str">
        <f>DIGITAR!O205</f>
        <v/>
      </c>
      <c r="J205" s="211" t="str">
        <f>DIGITAR!P205</f>
        <v/>
      </c>
    </row>
    <row r="206" spans="1:10" ht="16.5" thickBot="1" x14ac:dyDescent="0.3">
      <c r="A206" s="211" t="str">
        <f>IF(DIGITAR!A206="","",DIGITAR!A206)</f>
        <v/>
      </c>
      <c r="B206" s="211" t="str">
        <f>IF(DIGITAR!B206="","",DIGITAR!B206)</f>
        <v>MANGA</v>
      </c>
      <c r="C206" s="211" t="str">
        <f>IF(DIGITAR!C206="","",DIGITAR!C206)</f>
        <v xml:space="preserve">HADEN </v>
      </c>
      <c r="D206" s="211" t="str">
        <f>IF(DIGITAR!D206="","",DIGITAR!D206)</f>
        <v>cxT</v>
      </c>
      <c r="E206" s="388">
        <f>IF(DIGITAR!E206="","",DIGITAR!E206)</f>
        <v>5</v>
      </c>
      <c r="F206" s="211" t="str">
        <f>DIGITAR!L206</f>
        <v/>
      </c>
      <c r="G206" s="211" t="str">
        <f>DIGITAR!M206</f>
        <v/>
      </c>
      <c r="H206" s="211" t="str">
        <f>DIGITAR!N206</f>
        <v/>
      </c>
      <c r="I206" s="380" t="str">
        <f>DIGITAR!O206</f>
        <v/>
      </c>
      <c r="J206" s="211" t="str">
        <f>DIGITAR!P206</f>
        <v/>
      </c>
    </row>
    <row r="207" spans="1:10" ht="16.5" thickBot="1" x14ac:dyDescent="0.3">
      <c r="A207" s="211" t="str">
        <f>IF(DIGITAR!A207="","",DIGITAR!A207)</f>
        <v/>
      </c>
      <c r="B207" s="211" t="str">
        <f>IF(DIGITAR!B207="","",DIGITAR!B207)</f>
        <v>MANGA</v>
      </c>
      <c r="C207" s="211" t="str">
        <f>IF(DIGITAR!C207="","",DIGITAR!C207)</f>
        <v xml:space="preserve">KEITY </v>
      </c>
      <c r="D207" s="211" t="str">
        <f>IF(DIGITAR!D207="","",DIGITAR!D207)</f>
        <v>CxP</v>
      </c>
      <c r="E207" s="388">
        <f>IF(DIGITAR!E207="","",DIGITAR!E207)</f>
        <v>18</v>
      </c>
      <c r="F207" s="211" t="str">
        <f>DIGITAR!L207</f>
        <v/>
      </c>
      <c r="G207" s="211" t="str">
        <f>DIGITAR!M207</f>
        <v/>
      </c>
      <c r="H207" s="211" t="str">
        <f>DIGITAR!N207</f>
        <v/>
      </c>
      <c r="I207" s="380" t="str">
        <f>DIGITAR!O207</f>
        <v/>
      </c>
      <c r="J207" s="211" t="str">
        <f>DIGITAR!P207</f>
        <v/>
      </c>
    </row>
    <row r="208" spans="1:10" ht="16.5" thickBot="1" x14ac:dyDescent="0.3">
      <c r="A208" s="211" t="str">
        <f>IF(DIGITAR!A208="","",DIGITAR!A208)</f>
        <v/>
      </c>
      <c r="B208" s="211" t="str">
        <f>IF(DIGITAR!B208="","",DIGITAR!B208)</f>
        <v>MANGA</v>
      </c>
      <c r="C208" s="211" t="str">
        <f>IF(DIGITAR!C208="","",DIGITAR!C208)</f>
        <v xml:space="preserve">KEITY </v>
      </c>
      <c r="D208" s="211" t="str">
        <f>IF(DIGITAR!D208="","",DIGITAR!D208)</f>
        <v>cxT</v>
      </c>
      <c r="E208" s="388">
        <f>IF(DIGITAR!E208="","",DIGITAR!E208)</f>
        <v>9</v>
      </c>
      <c r="F208" s="211" t="str">
        <f>DIGITAR!L208</f>
        <v/>
      </c>
      <c r="G208" s="211" t="str">
        <f>DIGITAR!M208</f>
        <v/>
      </c>
      <c r="H208" s="211" t="str">
        <f>DIGITAR!N208</f>
        <v/>
      </c>
      <c r="I208" s="380" t="str">
        <f>DIGITAR!O208</f>
        <v/>
      </c>
      <c r="J208" s="211" t="str">
        <f>DIGITAR!P208</f>
        <v/>
      </c>
    </row>
    <row r="209" spans="1:10" ht="16.5" thickBot="1" x14ac:dyDescent="0.3">
      <c r="A209" s="211" t="str">
        <f>IF(DIGITAR!A209="","",DIGITAR!A209)</f>
        <v/>
      </c>
      <c r="B209" s="211" t="str">
        <f>IF(DIGITAR!B209="","",DIGITAR!B209)</f>
        <v>MANGA</v>
      </c>
      <c r="C209" s="211" t="str">
        <f>IF(DIGITAR!C209="","",DIGITAR!C209)</f>
        <v>LOLITA cx mad.</v>
      </c>
      <c r="D209" s="211" t="str">
        <f>IF(DIGITAR!D209="","",DIGITAR!D209)</f>
        <v>cxT</v>
      </c>
      <c r="E209" s="388">
        <f>IF(DIGITAR!E209="","",DIGITAR!E209)</f>
        <v>7</v>
      </c>
      <c r="F209" s="211" t="str">
        <f>DIGITAR!L209</f>
        <v/>
      </c>
      <c r="G209" s="211" t="str">
        <f>DIGITAR!M209</f>
        <v/>
      </c>
      <c r="H209" s="211" t="str">
        <f>DIGITAR!N209</f>
        <v/>
      </c>
      <c r="I209" s="380" t="str">
        <f>DIGITAR!O209</f>
        <v/>
      </c>
      <c r="J209" s="211" t="str">
        <f>DIGITAR!P209</f>
        <v/>
      </c>
    </row>
    <row r="210" spans="1:10" ht="16.5" thickBot="1" x14ac:dyDescent="0.3">
      <c r="A210" s="211">
        <f>IF(DIGITAR!A210="","",DIGITAR!A210)</f>
        <v>42</v>
      </c>
      <c r="B210" s="211" t="str">
        <f>IF(DIGITAR!B210="","",DIGITAR!B210)</f>
        <v>MANGA</v>
      </c>
      <c r="C210" s="211" t="str">
        <f>IF(DIGITAR!C210="","",DIGITAR!C210)</f>
        <v>LOLITA  cx pap.</v>
      </c>
      <c r="D210" s="211" t="str">
        <f>IF(DIGITAR!D210="","",DIGITAR!D210)</f>
        <v>cxT</v>
      </c>
      <c r="E210" s="388">
        <f>IF(DIGITAR!E210="","",DIGITAR!E210)</f>
        <v>6</v>
      </c>
      <c r="F210" s="211">
        <f>DIGITAR!L210</f>
        <v>50</v>
      </c>
      <c r="G210" s="211">
        <f>DIGITAR!M210</f>
        <v>50</v>
      </c>
      <c r="H210" s="211">
        <f>DIGITAR!N210</f>
        <v>50</v>
      </c>
      <c r="I210" s="380" t="str">
        <f>DIGITAR!O210</f>
        <v>Preço em alta</v>
      </c>
      <c r="J210" s="211">
        <f>DIGITAR!P210</f>
        <v>45</v>
      </c>
    </row>
    <row r="211" spans="1:10" ht="16.5" thickBot="1" x14ac:dyDescent="0.3">
      <c r="A211" s="211" t="str">
        <f>IF(DIGITAR!A211="","",DIGITAR!A211)</f>
        <v/>
      </c>
      <c r="B211" s="211" t="str">
        <f>IF(DIGITAR!B211="","",DIGITAR!B211)</f>
        <v>MANGA</v>
      </c>
      <c r="C211" s="211" t="str">
        <f>IF(DIGITAR!C211="","",DIGITAR!C211)</f>
        <v>MAÇÃ</v>
      </c>
      <c r="D211" s="211" t="str">
        <f>IF(DIGITAR!D211="","",DIGITAR!D211)</f>
        <v>cxT</v>
      </c>
      <c r="E211" s="388">
        <f>IF(DIGITAR!E211="","",DIGITAR!E211)</f>
        <v>6</v>
      </c>
      <c r="F211" s="211" t="str">
        <f>DIGITAR!L211</f>
        <v/>
      </c>
      <c r="G211" s="211" t="str">
        <f>DIGITAR!M211</f>
        <v/>
      </c>
      <c r="H211" s="211" t="str">
        <f>DIGITAR!N211</f>
        <v/>
      </c>
      <c r="I211" s="380" t="str">
        <f>DIGITAR!O211</f>
        <v/>
      </c>
      <c r="J211" s="211" t="str">
        <f>DIGITAR!P211</f>
        <v/>
      </c>
    </row>
    <row r="212" spans="1:10" ht="16.5" thickBot="1" x14ac:dyDescent="0.3">
      <c r="A212" s="211" t="str">
        <f>IF(DIGITAR!A212="","",DIGITAR!A212)</f>
        <v/>
      </c>
      <c r="B212" s="211" t="str">
        <f>IF(DIGITAR!B212="","",DIGITAR!B212)</f>
        <v>MANGA</v>
      </c>
      <c r="C212" s="211" t="str">
        <f>IF(DIGITAR!C212="","",DIGITAR!C212)</f>
        <v>OURO</v>
      </c>
      <c r="D212" s="211" t="str">
        <f>IF(DIGITAR!D212="","",DIGITAR!D212)</f>
        <v>mCx</v>
      </c>
      <c r="E212" s="388">
        <f>IF(DIGITAR!E212="","",DIGITAR!E212)</f>
        <v>12</v>
      </c>
      <c r="F212" s="211" t="str">
        <f>DIGITAR!L212</f>
        <v/>
      </c>
      <c r="G212" s="211" t="str">
        <f>DIGITAR!M212</f>
        <v/>
      </c>
      <c r="H212" s="211" t="str">
        <f>DIGITAR!N212</f>
        <v/>
      </c>
      <c r="I212" s="380" t="str">
        <f>DIGITAR!O212</f>
        <v/>
      </c>
      <c r="J212" s="211" t="str">
        <f>DIGITAR!P212</f>
        <v/>
      </c>
    </row>
    <row r="213" spans="1:10" ht="16.5" thickBot="1" x14ac:dyDescent="0.3">
      <c r="A213" s="211" t="str">
        <f>IF(DIGITAR!A213="","",DIGITAR!A213)</f>
        <v/>
      </c>
      <c r="B213" s="211" t="str">
        <f>IF(DIGITAR!B213="","",DIGITAR!B213)</f>
        <v>MANGA</v>
      </c>
      <c r="C213" s="211" t="str">
        <f>IF(DIGITAR!C213="","",DIGITAR!C213)</f>
        <v>OURO</v>
      </c>
      <c r="D213" s="211" t="str">
        <f>IF(DIGITAR!D213="","",DIGITAR!D213)</f>
        <v>mCx</v>
      </c>
      <c r="E213" s="388">
        <f>IF(DIGITAR!E213="","",DIGITAR!E213)</f>
        <v>6</v>
      </c>
      <c r="F213" s="211" t="str">
        <f>DIGITAR!L213</f>
        <v/>
      </c>
      <c r="G213" s="211" t="str">
        <f>DIGITAR!M213</f>
        <v/>
      </c>
      <c r="H213" s="211" t="str">
        <f>DIGITAR!N213</f>
        <v/>
      </c>
      <c r="I213" s="380" t="str">
        <f>DIGITAR!O213</f>
        <v/>
      </c>
      <c r="J213" s="211" t="str">
        <f>DIGITAR!P213</f>
        <v/>
      </c>
    </row>
    <row r="214" spans="1:10" ht="16.5" thickBot="1" x14ac:dyDescent="0.3">
      <c r="A214" s="211">
        <f>IF(DIGITAR!A214="","",DIGITAR!A214)</f>
        <v>43</v>
      </c>
      <c r="B214" s="211" t="str">
        <f>IF(DIGITAR!B214="","",DIGITAR!B214)</f>
        <v>MANGA</v>
      </c>
      <c r="C214" s="211" t="str">
        <f>IF(DIGITAR!C214="","",DIGITAR!C214)</f>
        <v xml:space="preserve">PALMER </v>
      </c>
      <c r="D214" s="211" t="str">
        <f>IF(DIGITAR!D214="","",DIGITAR!D214)</f>
        <v xml:space="preserve">cxP </v>
      </c>
      <c r="E214" s="388">
        <f>IF(DIGITAR!E214="","",DIGITAR!E214)</f>
        <v>18</v>
      </c>
      <c r="F214" s="211">
        <f>DIGITAR!L214</f>
        <v>70</v>
      </c>
      <c r="G214" s="211">
        <f>DIGITAR!M214</f>
        <v>70</v>
      </c>
      <c r="H214" s="211">
        <f>DIGITAR!N214</f>
        <v>70</v>
      </c>
      <c r="I214" s="380" t="str">
        <f>DIGITAR!O214</f>
        <v>Preço estável</v>
      </c>
      <c r="J214" s="211">
        <f>DIGITAR!P214</f>
        <v>70</v>
      </c>
    </row>
    <row r="215" spans="1:10" ht="16.5" thickBot="1" x14ac:dyDescent="0.3">
      <c r="A215" s="211" t="str">
        <f>IF(DIGITAR!A215="","",DIGITAR!A215)</f>
        <v/>
      </c>
      <c r="B215" s="211" t="str">
        <f>IF(DIGITAR!B215="","",DIGITAR!B215)</f>
        <v>MANGA</v>
      </c>
      <c r="C215" s="211" t="str">
        <f>IF(DIGITAR!C215="","",DIGITAR!C215)</f>
        <v xml:space="preserve">PALMER </v>
      </c>
      <c r="D215" s="211" t="str">
        <f>IF(DIGITAR!D215="","",DIGITAR!D215)</f>
        <v xml:space="preserve">mCx </v>
      </c>
      <c r="E215" s="388">
        <f>IF(DIGITAR!E215="","",DIGITAR!E215)</f>
        <v>15</v>
      </c>
      <c r="F215" s="211" t="str">
        <f>DIGITAR!L215</f>
        <v/>
      </c>
      <c r="G215" s="211" t="str">
        <f>DIGITAR!M215</f>
        <v/>
      </c>
      <c r="H215" s="211" t="str">
        <f>DIGITAR!N215</f>
        <v/>
      </c>
      <c r="I215" s="380">
        <f>DIGITAR!O215</f>
        <v>0</v>
      </c>
      <c r="J215" s="211" t="str">
        <f>DIGITAR!P215</f>
        <v/>
      </c>
    </row>
    <row r="216" spans="1:10" ht="16.5" thickBot="1" x14ac:dyDescent="0.3">
      <c r="A216" s="211" t="str">
        <f>IF(DIGITAR!A216="","",DIGITAR!A216)</f>
        <v/>
      </c>
      <c r="B216" s="211" t="str">
        <f>IF(DIGITAR!B216="","",DIGITAR!B216)</f>
        <v>MANGA</v>
      </c>
      <c r="C216" s="211" t="str">
        <f>IF(DIGITAR!C216="","",DIGITAR!C216)</f>
        <v xml:space="preserve">PALMER </v>
      </c>
      <c r="D216" s="211" t="str">
        <f>IF(DIGITAR!D216="","",DIGITAR!D216)</f>
        <v xml:space="preserve">mCx </v>
      </c>
      <c r="E216" s="388">
        <f>IF(DIGITAR!E216="","",DIGITAR!E216)</f>
        <v>12</v>
      </c>
      <c r="F216" s="211" t="str">
        <f>DIGITAR!L216</f>
        <v/>
      </c>
      <c r="G216" s="211" t="str">
        <f>DIGITAR!M216</f>
        <v/>
      </c>
      <c r="H216" s="211" t="str">
        <f>DIGITAR!N216</f>
        <v/>
      </c>
      <c r="I216" s="380" t="str">
        <f>DIGITAR!O216</f>
        <v/>
      </c>
      <c r="J216" s="211" t="str">
        <f>DIGITAR!P216</f>
        <v/>
      </c>
    </row>
    <row r="217" spans="1:10" ht="16.5" thickBot="1" x14ac:dyDescent="0.3">
      <c r="A217" s="211" t="str">
        <f>IF(DIGITAR!A217="","",DIGITAR!A217)</f>
        <v/>
      </c>
      <c r="B217" s="211" t="str">
        <f>IF(DIGITAR!B217="","",DIGITAR!B217)</f>
        <v>MANGA</v>
      </c>
      <c r="C217" s="211" t="str">
        <f>IF(DIGITAR!C217="","",DIGITAR!C217)</f>
        <v xml:space="preserve">PALMER </v>
      </c>
      <c r="D217" s="211" t="str">
        <f>IF(DIGITAR!D217="","",DIGITAR!D217)</f>
        <v xml:space="preserve">Cxt </v>
      </c>
      <c r="E217" s="388">
        <f>IF(DIGITAR!E217="","",DIGITAR!E217)</f>
        <v>9</v>
      </c>
      <c r="F217" s="211" t="str">
        <f>DIGITAR!L217</f>
        <v/>
      </c>
      <c r="G217" s="211" t="str">
        <f>DIGITAR!M217</f>
        <v/>
      </c>
      <c r="H217" s="211" t="str">
        <f>DIGITAR!N217</f>
        <v/>
      </c>
      <c r="I217" s="380" t="str">
        <f>DIGITAR!O217</f>
        <v/>
      </c>
      <c r="J217" s="211" t="str">
        <f>DIGITAR!P217</f>
        <v/>
      </c>
    </row>
    <row r="218" spans="1:10" ht="16.5" thickBot="1" x14ac:dyDescent="0.3">
      <c r="A218" s="211" t="str">
        <f>IF(DIGITAR!A218="","",DIGITAR!A218)</f>
        <v/>
      </c>
      <c r="B218" s="211" t="str">
        <f>IF(DIGITAR!B218="","",DIGITAR!B218)</f>
        <v>MANGA</v>
      </c>
      <c r="C218" s="211" t="str">
        <f>IF(DIGITAR!C218="","",DIGITAR!C218)</f>
        <v>ROSA</v>
      </c>
      <c r="D218" s="211" t="str">
        <f>IF(DIGITAR!D218="","",DIGITAR!D218)</f>
        <v xml:space="preserve">mCx </v>
      </c>
      <c r="E218" s="388">
        <f>IF(DIGITAR!E218="","",DIGITAR!E218)</f>
        <v>10</v>
      </c>
      <c r="F218" s="211" t="str">
        <f>DIGITAR!L218</f>
        <v/>
      </c>
      <c r="G218" s="211" t="str">
        <f>DIGITAR!M218</f>
        <v/>
      </c>
      <c r="H218" s="211" t="str">
        <f>DIGITAR!N218</f>
        <v/>
      </c>
      <c r="I218" s="380" t="str">
        <f>DIGITAR!O218</f>
        <v/>
      </c>
      <c r="J218" s="211" t="str">
        <f>DIGITAR!P218</f>
        <v/>
      </c>
    </row>
    <row r="219" spans="1:10" ht="16.5" thickBot="1" x14ac:dyDescent="0.3">
      <c r="A219" s="211">
        <f>IF(DIGITAR!A219="","",DIGITAR!A219)</f>
        <v>44</v>
      </c>
      <c r="B219" s="211" t="str">
        <f>IF(DIGITAR!B219="","",DIGITAR!B219)</f>
        <v>MANGA</v>
      </c>
      <c r="C219" s="211" t="str">
        <f>IF(DIGITAR!C219="","",DIGITAR!C219)</f>
        <v>TOMMY ATKINS</v>
      </c>
      <c r="D219" s="211" t="str">
        <f>IF(DIGITAR!D219="","",DIGITAR!D219)</f>
        <v>cxP</v>
      </c>
      <c r="E219" s="388">
        <f>IF(DIGITAR!E219="","",DIGITAR!E219)</f>
        <v>18</v>
      </c>
      <c r="F219" s="211">
        <f>DIGITAR!L219</f>
        <v>70</v>
      </c>
      <c r="G219" s="211">
        <f>DIGITAR!M219</f>
        <v>70</v>
      </c>
      <c r="H219" s="211">
        <f>DIGITAR!N219</f>
        <v>70</v>
      </c>
      <c r="I219" s="380" t="str">
        <f>DIGITAR!O219</f>
        <v>Preço estável</v>
      </c>
      <c r="J219" s="211">
        <f>DIGITAR!P219</f>
        <v>70</v>
      </c>
    </row>
    <row r="220" spans="1:10" ht="16.5" thickBot="1" x14ac:dyDescent="0.3">
      <c r="A220" s="211" t="str">
        <f>IF(DIGITAR!A220="","",DIGITAR!A220)</f>
        <v/>
      </c>
      <c r="B220" s="211" t="str">
        <f>IF(DIGITAR!B220="","",DIGITAR!B220)</f>
        <v>MANGA</v>
      </c>
      <c r="C220" s="211" t="str">
        <f>IF(DIGITAR!C220="","",DIGITAR!C220)</f>
        <v>TOMMY ATKINS</v>
      </c>
      <c r="D220" s="211" t="str">
        <f>IF(DIGITAR!D220="","",DIGITAR!D220)</f>
        <v xml:space="preserve">mCx </v>
      </c>
      <c r="E220" s="388">
        <f>IF(DIGITAR!E220="","",DIGITAR!E220)</f>
        <v>13</v>
      </c>
      <c r="F220" s="211" t="str">
        <f>DIGITAR!L220</f>
        <v/>
      </c>
      <c r="G220" s="211" t="str">
        <f>DIGITAR!M220</f>
        <v/>
      </c>
      <c r="H220" s="211" t="str">
        <f>DIGITAR!N220</f>
        <v/>
      </c>
      <c r="I220" s="380" t="str">
        <f>DIGITAR!O220</f>
        <v/>
      </c>
      <c r="J220" s="211" t="str">
        <f>DIGITAR!P220</f>
        <v/>
      </c>
    </row>
    <row r="221" spans="1:10" ht="16.5" thickBot="1" x14ac:dyDescent="0.3">
      <c r="A221" s="211" t="str">
        <f>IF(DIGITAR!A221="","",DIGITAR!A221)</f>
        <v/>
      </c>
      <c r="B221" s="211" t="str">
        <f>IF(DIGITAR!B221="","",DIGITAR!B221)</f>
        <v>MANGA</v>
      </c>
      <c r="C221" s="211" t="str">
        <f>IF(DIGITAR!C221="","",DIGITAR!C221)</f>
        <v>TOMMY ATKINS</v>
      </c>
      <c r="D221" s="211" t="str">
        <f>IF(DIGITAR!D221="","",DIGITAR!D221)</f>
        <v xml:space="preserve">Cxt </v>
      </c>
      <c r="E221" s="388" t="str">
        <f>IF(DIGITAR!E221="","",DIGITAR!E221)</f>
        <v>1/2</v>
      </c>
      <c r="F221" s="211" t="str">
        <f>DIGITAR!L221</f>
        <v/>
      </c>
      <c r="G221" s="211" t="str">
        <f>DIGITAR!M221</f>
        <v/>
      </c>
      <c r="H221" s="211" t="str">
        <f>DIGITAR!N221</f>
        <v/>
      </c>
      <c r="I221" s="380" t="str">
        <f>DIGITAR!O221</f>
        <v/>
      </c>
      <c r="J221" s="211" t="str">
        <f>DIGITAR!P221</f>
        <v/>
      </c>
    </row>
    <row r="222" spans="1:10" ht="16.5" thickBot="1" x14ac:dyDescent="0.3">
      <c r="A222" s="211" t="str">
        <f>IF(DIGITAR!A222="","",DIGITAR!A222)</f>
        <v/>
      </c>
      <c r="B222" s="211" t="str">
        <f>IF(DIGITAR!B222="","",DIGITAR!B222)</f>
        <v>MANGOSTIN</v>
      </c>
      <c r="C222" s="211" t="str">
        <f>IF(DIGITAR!C222="","",DIGITAR!C222)</f>
        <v/>
      </c>
      <c r="D222" s="211" t="str">
        <f>IF(DIGITAR!D222="","",DIGITAR!D222)</f>
        <v/>
      </c>
      <c r="E222" s="388" t="str">
        <f>IF(DIGITAR!E222="","",DIGITAR!E222)</f>
        <v/>
      </c>
      <c r="F222" s="211" t="str">
        <f>DIGITAR!L222</f>
        <v/>
      </c>
      <c r="G222" s="211" t="str">
        <f>DIGITAR!M222</f>
        <v/>
      </c>
      <c r="H222" s="211" t="str">
        <f>DIGITAR!N222</f>
        <v/>
      </c>
      <c r="I222" s="380" t="str">
        <f>DIGITAR!O222</f>
        <v/>
      </c>
      <c r="J222" s="211" t="str">
        <f>DIGITAR!P222</f>
        <v/>
      </c>
    </row>
    <row r="223" spans="1:10" ht="16.5" thickBot="1" x14ac:dyDescent="0.3">
      <c r="A223" s="211" t="str">
        <f>IF(DIGITAR!A223="","",DIGITAR!A223)</f>
        <v/>
      </c>
      <c r="B223" s="211" t="str">
        <f>IF(DIGITAR!B223="","",DIGITAR!B223)</f>
        <v>MARACUJÁ</v>
      </c>
      <c r="C223" s="211" t="str">
        <f>IF(DIGITAR!C223="","",DIGITAR!C223)</f>
        <v>DOCE</v>
      </c>
      <c r="D223" s="211" t="str">
        <f>IF(DIGITAR!D223="","",DIGITAR!D223)</f>
        <v>cxP</v>
      </c>
      <c r="E223" s="388" t="str">
        <f>IF(DIGITAR!E223="","",DIGITAR!E223)</f>
        <v/>
      </c>
      <c r="F223" s="211" t="str">
        <f>DIGITAR!L223</f>
        <v/>
      </c>
      <c r="G223" s="211" t="str">
        <f>DIGITAR!M223</f>
        <v/>
      </c>
      <c r="H223" s="211" t="str">
        <f>DIGITAR!N223</f>
        <v/>
      </c>
      <c r="I223" s="380" t="str">
        <f>DIGITAR!O223</f>
        <v/>
      </c>
      <c r="J223" s="211" t="str">
        <f>DIGITAR!P223</f>
        <v/>
      </c>
    </row>
    <row r="224" spans="1:10" ht="16.5" thickBot="1" x14ac:dyDescent="0.3">
      <c r="A224" s="211" t="str">
        <f>IF(DIGITAR!A224="","",DIGITAR!A224)</f>
        <v/>
      </c>
      <c r="B224" s="211" t="str">
        <f>IF(DIGITAR!B224="","",DIGITAR!B224)</f>
        <v>MARACUJÁ</v>
      </c>
      <c r="C224" s="211" t="str">
        <f>IF(DIGITAR!C224="","",DIGITAR!C224)</f>
        <v>DOCE</v>
      </c>
      <c r="D224" s="211" t="str">
        <f>IF(DIGITAR!D224="","",DIGITAR!D224)</f>
        <v>cxP</v>
      </c>
      <c r="E224" s="388" t="str">
        <f>IF(DIGITAR!E224="","",DIGITAR!E224)</f>
        <v/>
      </c>
      <c r="F224" s="211" t="str">
        <f>DIGITAR!L224</f>
        <v/>
      </c>
      <c r="G224" s="211" t="str">
        <f>DIGITAR!M224</f>
        <v/>
      </c>
      <c r="H224" s="211" t="str">
        <f>DIGITAR!N224</f>
        <v/>
      </c>
      <c r="I224" s="380" t="str">
        <f>DIGITAR!O224</f>
        <v/>
      </c>
      <c r="J224" s="211" t="str">
        <f>DIGITAR!P224</f>
        <v/>
      </c>
    </row>
    <row r="225" spans="1:10" ht="16.5" thickBot="1" x14ac:dyDescent="0.3">
      <c r="A225" s="211" t="str">
        <f>IF(DIGITAR!A225="","",DIGITAR!A225)</f>
        <v/>
      </c>
      <c r="B225" s="211" t="str">
        <f>IF(DIGITAR!B225="","",DIGITAR!B225)</f>
        <v>MARACUJÁ</v>
      </c>
      <c r="C225" s="211" t="str">
        <f>IF(DIGITAR!C225="","",DIGITAR!C225)</f>
        <v>AZEDO</v>
      </c>
      <c r="D225" s="211" t="str">
        <f>IF(DIGITAR!D225="","",DIGITAR!D225)</f>
        <v xml:space="preserve">sc </v>
      </c>
      <c r="E225" s="388">
        <f>IF(DIGITAR!E225="","",DIGITAR!E225)</f>
        <v>13</v>
      </c>
      <c r="F225" s="211" t="str">
        <f>DIGITAR!L225</f>
        <v/>
      </c>
      <c r="G225" s="211" t="str">
        <f>DIGITAR!M225</f>
        <v/>
      </c>
      <c r="H225" s="211" t="str">
        <f>DIGITAR!N225</f>
        <v/>
      </c>
      <c r="I225" s="380" t="str">
        <f>DIGITAR!O225</f>
        <v>Preço em alta</v>
      </c>
      <c r="J225" s="211">
        <f>DIGITAR!P225</f>
        <v>45</v>
      </c>
    </row>
    <row r="226" spans="1:10" ht="16.5" thickBot="1" x14ac:dyDescent="0.3">
      <c r="A226" s="211">
        <f>IF(DIGITAR!A226="","",DIGITAR!A226)</f>
        <v>45</v>
      </c>
      <c r="B226" s="211" t="str">
        <f>IF(DIGITAR!B226="","",DIGITAR!B226)</f>
        <v>MARACUJÁ</v>
      </c>
      <c r="C226" s="211" t="str">
        <f>IF(DIGITAR!C226="","",DIGITAR!C226)</f>
        <v>AZEDO</v>
      </c>
      <c r="D226" s="211" t="str">
        <f>IF(DIGITAR!D226="","",DIGITAR!D226)</f>
        <v>cxP</v>
      </c>
      <c r="E226" s="388">
        <f>IF(DIGITAR!E226="","",DIGITAR!E226)</f>
        <v>13</v>
      </c>
      <c r="F226" s="211">
        <f>DIGITAR!L226</f>
        <v>80</v>
      </c>
      <c r="G226" s="211">
        <f>DIGITAR!M226</f>
        <v>85</v>
      </c>
      <c r="H226" s="211">
        <f>DIGITAR!N226</f>
        <v>80</v>
      </c>
      <c r="I226" s="380" t="str">
        <f>DIGITAR!O226</f>
        <v>Preço em alta</v>
      </c>
      <c r="J226" s="211">
        <f>DIGITAR!P226</f>
        <v>70</v>
      </c>
    </row>
    <row r="227" spans="1:10" ht="16.5" thickBot="1" x14ac:dyDescent="0.3">
      <c r="A227" s="211">
        <f>IF(DIGITAR!A227="","",DIGITAR!A227)</f>
        <v>46</v>
      </c>
      <c r="B227" s="211" t="str">
        <f>IF(DIGITAR!B227="","",DIGITAR!B227)</f>
        <v>MELÃO</v>
      </c>
      <c r="C227" s="211" t="str">
        <f>IF(DIGITAR!C227="","",DIGITAR!C227)</f>
        <v xml:space="preserve">COMUM </v>
      </c>
      <c r="D227" s="211" t="str">
        <f>IF(DIGITAR!D227="","",DIGITAR!D227)</f>
        <v>cxP T 7</v>
      </c>
      <c r="E227" s="388" t="str">
        <f>IF(DIGITAR!E227="","",DIGITAR!E227)</f>
        <v/>
      </c>
      <c r="F227" s="211">
        <f>DIGITAR!L227</f>
        <v>70</v>
      </c>
      <c r="G227" s="211">
        <f>DIGITAR!M227</f>
        <v>70</v>
      </c>
      <c r="H227" s="211">
        <f>DIGITAR!N227</f>
        <v>70</v>
      </c>
      <c r="I227" s="380" t="str">
        <f>DIGITAR!O227</f>
        <v>Preço estável</v>
      </c>
      <c r="J227" s="211">
        <f>DIGITAR!P227</f>
        <v>70</v>
      </c>
    </row>
    <row r="228" spans="1:10" ht="16.5" thickBot="1" x14ac:dyDescent="0.3">
      <c r="A228" s="211">
        <f>IF(DIGITAR!A228="","",DIGITAR!A228)</f>
        <v>47</v>
      </c>
      <c r="B228" s="211" t="str">
        <f>IF(DIGITAR!B228="","",DIGITAR!B228)</f>
        <v>MELÃO</v>
      </c>
      <c r="C228" s="211" t="str">
        <f>IF(DIGITAR!C228="","",DIGITAR!C228)</f>
        <v xml:space="preserve">COMUM </v>
      </c>
      <c r="D228" s="211" t="str">
        <f>IF(DIGITAR!D228="","",DIGITAR!D228)</f>
        <v>cxP T 9</v>
      </c>
      <c r="E228" s="388" t="str">
        <f>IF(DIGITAR!E228="","",DIGITAR!E228)</f>
        <v/>
      </c>
      <c r="F228" s="211">
        <f>DIGITAR!L228</f>
        <v>70</v>
      </c>
      <c r="G228" s="211">
        <f>DIGITAR!M228</f>
        <v>70</v>
      </c>
      <c r="H228" s="211">
        <f>DIGITAR!N228</f>
        <v>70</v>
      </c>
      <c r="I228" s="380" t="str">
        <f>DIGITAR!O228</f>
        <v>Preço em alta</v>
      </c>
      <c r="J228" s="211">
        <f>DIGITAR!P228</f>
        <v>65</v>
      </c>
    </row>
    <row r="229" spans="1:10" ht="16.5" thickBot="1" x14ac:dyDescent="0.3">
      <c r="A229" s="211">
        <f>IF(DIGITAR!A229="","",DIGITAR!A229)</f>
        <v>48</v>
      </c>
      <c r="B229" s="211" t="str">
        <f>IF(DIGITAR!B229="","",DIGITAR!B229)</f>
        <v>MELÃO</v>
      </c>
      <c r="C229" s="211" t="str">
        <f>IF(DIGITAR!C229="","",DIGITAR!C229)</f>
        <v>CX DE MADEIRA</v>
      </c>
      <c r="D229" s="211" t="str">
        <f>IF(DIGITAR!D229="","",DIGITAR!D229)</f>
        <v>cxP T 18</v>
      </c>
      <c r="E229" s="388" t="str">
        <f>IF(DIGITAR!E229="","",DIGITAR!E229)</f>
        <v/>
      </c>
      <c r="F229" s="211">
        <f>DIGITAR!L229</f>
        <v>80</v>
      </c>
      <c r="G229" s="211">
        <f>DIGITAR!M229</f>
        <v>80</v>
      </c>
      <c r="H229" s="211">
        <f>DIGITAR!N229</f>
        <v>80</v>
      </c>
      <c r="I229" s="380" t="str">
        <f>DIGITAR!O229</f>
        <v>Preço estável</v>
      </c>
      <c r="J229" s="211">
        <f>DIGITAR!P229</f>
        <v>80</v>
      </c>
    </row>
    <row r="230" spans="1:10" ht="16.5" thickBot="1" x14ac:dyDescent="0.3">
      <c r="A230" s="211" t="str">
        <f>IF(DIGITAR!A230="","",DIGITAR!A230)</f>
        <v/>
      </c>
      <c r="B230" s="211" t="str">
        <f>IF(DIGITAR!B230="","",DIGITAR!B230)</f>
        <v>MELÃO</v>
      </c>
      <c r="C230" s="211" t="str">
        <f>IF(DIGITAR!C230="","",DIGITAR!C230)</f>
        <v>AMARELO REI</v>
      </c>
      <c r="D230" s="211" t="str">
        <f>IF(DIGITAR!D230="","",DIGITAR!D230)</f>
        <v>cxP</v>
      </c>
      <c r="E230" s="388">
        <f>IF(DIGITAR!E230="","",DIGITAR!E230)</f>
        <v>12</v>
      </c>
      <c r="F230" s="211" t="str">
        <f>DIGITAR!L230</f>
        <v/>
      </c>
      <c r="G230" s="211" t="str">
        <f>DIGITAR!M230</f>
        <v/>
      </c>
      <c r="H230" s="211" t="str">
        <f>DIGITAR!N230</f>
        <v/>
      </c>
      <c r="I230" s="380" t="str">
        <f>DIGITAR!O230</f>
        <v/>
      </c>
      <c r="J230" s="211" t="str">
        <f>DIGITAR!P230</f>
        <v/>
      </c>
    </row>
    <row r="231" spans="1:10" ht="16.5" thickBot="1" x14ac:dyDescent="0.3">
      <c r="A231" s="211">
        <f>IF(DIGITAR!A231="","",DIGITAR!A231)</f>
        <v>49</v>
      </c>
      <c r="B231" s="211" t="str">
        <f>IF(DIGITAR!B231="","",DIGITAR!B231)</f>
        <v>MELÃO</v>
      </c>
      <c r="C231" s="211" t="str">
        <f>IF(DIGITAR!C231="","",DIGITAR!C231)</f>
        <v>M BABY</v>
      </c>
      <c r="D231" s="211" t="str">
        <f>IF(DIGITAR!D231="","",DIGITAR!D231)</f>
        <v>cxP 8/9</v>
      </c>
      <c r="E231" s="388" t="str">
        <f>IF(DIGITAR!E231="","",DIGITAR!E231)</f>
        <v/>
      </c>
      <c r="F231" s="211">
        <f>DIGITAR!L231</f>
        <v>45</v>
      </c>
      <c r="G231" s="211">
        <f>DIGITAR!M231</f>
        <v>45</v>
      </c>
      <c r="H231" s="211">
        <f>DIGITAR!N231</f>
        <v>45</v>
      </c>
      <c r="I231" s="380" t="str">
        <f>DIGITAR!O231</f>
        <v>Preço em baixa</v>
      </c>
      <c r="J231" s="211">
        <f>DIGITAR!P231</f>
        <v>50</v>
      </c>
    </row>
    <row r="232" spans="1:10" ht="16.5" thickBot="1" x14ac:dyDescent="0.3">
      <c r="A232" s="211" t="str">
        <f>IF(DIGITAR!A232="","",DIGITAR!A232)</f>
        <v/>
      </c>
      <c r="B232" s="211" t="str">
        <f>IF(DIGITAR!B232="","",DIGITAR!B232)</f>
        <v>MELÃO</v>
      </c>
      <c r="C232" s="211" t="str">
        <f>IF(DIGITAR!C232="","",DIGITAR!C232)</f>
        <v>CAMADA</v>
      </c>
      <c r="D232" s="211" t="str">
        <f>IF(DIGITAR!D232="","",DIGITAR!D232)</f>
        <v>cxP</v>
      </c>
      <c r="E232" s="388" t="str">
        <f>IF(DIGITAR!E232="","",DIGITAR!E232)</f>
        <v>12/18</v>
      </c>
      <c r="F232" s="211" t="str">
        <f>DIGITAR!L232</f>
        <v/>
      </c>
      <c r="G232" s="211" t="str">
        <f>DIGITAR!M232</f>
        <v/>
      </c>
      <c r="H232" s="211" t="str">
        <f>DIGITAR!N232</f>
        <v/>
      </c>
      <c r="I232" s="380" t="str">
        <f>DIGITAR!O232</f>
        <v/>
      </c>
      <c r="J232" s="211" t="str">
        <f>DIGITAR!P232</f>
        <v/>
      </c>
    </row>
    <row r="233" spans="1:10" ht="16.5" thickBot="1" x14ac:dyDescent="0.3">
      <c r="A233" s="211" t="str">
        <f>IF(DIGITAR!A233="","",DIGITAR!A233)</f>
        <v/>
      </c>
      <c r="B233" s="211" t="str">
        <f>IF(DIGITAR!B233="","",DIGITAR!B233)</f>
        <v>MELÃO</v>
      </c>
      <c r="C233" s="211" t="str">
        <f>IF(DIGITAR!C233="","",DIGITAR!C233)</f>
        <v>CANTALOUPE</v>
      </c>
      <c r="D233" s="211" t="str">
        <f>IF(DIGITAR!D233="","",DIGITAR!D233)</f>
        <v>cxP</v>
      </c>
      <c r="E233" s="388">
        <f>IF(DIGITAR!E233="","",DIGITAR!E233)</f>
        <v>7</v>
      </c>
      <c r="F233" s="211" t="str">
        <f>DIGITAR!L233</f>
        <v/>
      </c>
      <c r="G233" s="211" t="str">
        <f>DIGITAR!M233</f>
        <v/>
      </c>
      <c r="H233" s="211" t="str">
        <f>DIGITAR!N233</f>
        <v/>
      </c>
      <c r="I233" s="380" t="str">
        <f>DIGITAR!O233</f>
        <v/>
      </c>
      <c r="J233" s="211" t="str">
        <f>DIGITAR!P233</f>
        <v/>
      </c>
    </row>
    <row r="234" spans="1:10" ht="16.5" thickBot="1" x14ac:dyDescent="0.3">
      <c r="A234" s="211">
        <f>IF(DIGITAR!A234="","",DIGITAR!A234)</f>
        <v>50</v>
      </c>
      <c r="B234" s="211" t="str">
        <f>IF(DIGITAR!B234="","",DIGITAR!B234)</f>
        <v>MELÃO</v>
      </c>
      <c r="C234" s="211" t="str">
        <f>IF(DIGITAR!C234="","",DIGITAR!C234)</f>
        <v>CEPI</v>
      </c>
      <c r="D234" s="211" t="str">
        <f>IF(DIGITAR!D234="","",DIGITAR!D234)</f>
        <v>cxP T 7</v>
      </c>
      <c r="E234" s="388" t="str">
        <f>IF(DIGITAR!E234="","",DIGITAR!E234)</f>
        <v/>
      </c>
      <c r="F234" s="211">
        <f>DIGITAR!L234</f>
        <v>65</v>
      </c>
      <c r="G234" s="211">
        <f>DIGITAR!M234</f>
        <v>65</v>
      </c>
      <c r="H234" s="211">
        <f>DIGITAR!N234</f>
        <v>65</v>
      </c>
      <c r="I234" s="380" t="str">
        <f>DIGITAR!O234</f>
        <v>Preço estável</v>
      </c>
      <c r="J234" s="211">
        <f>DIGITAR!P234</f>
        <v>65</v>
      </c>
    </row>
    <row r="235" spans="1:10" ht="16.5" thickBot="1" x14ac:dyDescent="0.3">
      <c r="A235" s="211" t="str">
        <f>IF(DIGITAR!A235="","",DIGITAR!A235)</f>
        <v/>
      </c>
      <c r="B235" s="211" t="str">
        <f>IF(DIGITAR!B235="","",DIGITAR!B235)</f>
        <v>MELÃO</v>
      </c>
      <c r="C235" s="211" t="str">
        <f>IF(DIGITAR!C235="","",DIGITAR!C235)</f>
        <v xml:space="preserve">COMUM </v>
      </c>
      <c r="D235" s="211" t="str">
        <f>IF(DIGITAR!D235="","",DIGITAR!D235)</f>
        <v>cxP</v>
      </c>
      <c r="E235" s="388">
        <f>IF(DIGITAR!E235="","",DIGITAR!E235)</f>
        <v>8</v>
      </c>
      <c r="F235" s="211" t="str">
        <f>DIGITAR!L235</f>
        <v/>
      </c>
      <c r="G235" s="211" t="str">
        <f>DIGITAR!M235</f>
        <v/>
      </c>
      <c r="H235" s="211" t="str">
        <f>DIGITAR!N235</f>
        <v/>
      </c>
      <c r="I235" s="380" t="str">
        <f>DIGITAR!O235</f>
        <v/>
      </c>
      <c r="J235" s="211" t="str">
        <f>DIGITAR!P235</f>
        <v/>
      </c>
    </row>
    <row r="236" spans="1:10" ht="16.5" thickBot="1" x14ac:dyDescent="0.3">
      <c r="A236" s="211" t="str">
        <f>IF(DIGITAR!A236="","",DIGITAR!A236)</f>
        <v/>
      </c>
      <c r="B236" s="211" t="str">
        <f>IF(DIGITAR!B236="","",DIGITAR!B236)</f>
        <v>MELÃO</v>
      </c>
      <c r="C236" s="211" t="str">
        <f>IF(DIGITAR!C236="","",DIGITAR!C236)</f>
        <v>DINO</v>
      </c>
      <c r="D236" s="211" t="str">
        <f>IF(DIGITAR!D236="","",DIGITAR!D236)</f>
        <v>cxP T5</v>
      </c>
      <c r="E236" s="388" t="str">
        <f>IF(DIGITAR!E236="","",DIGITAR!E236)</f>
        <v/>
      </c>
      <c r="F236" s="211" t="str">
        <f>DIGITAR!L236</f>
        <v/>
      </c>
      <c r="G236" s="211" t="str">
        <f>DIGITAR!M236</f>
        <v/>
      </c>
      <c r="H236" s="211" t="str">
        <f>DIGITAR!N236</f>
        <v/>
      </c>
      <c r="I236" s="380" t="str">
        <f>DIGITAR!O236</f>
        <v/>
      </c>
      <c r="J236" s="211" t="str">
        <f>DIGITAR!P236</f>
        <v/>
      </c>
    </row>
    <row r="237" spans="1:10" ht="16.5" thickBot="1" x14ac:dyDescent="0.3">
      <c r="A237" s="211" t="str">
        <f>IF(DIGITAR!A237="","",DIGITAR!A237)</f>
        <v/>
      </c>
      <c r="B237" s="211" t="str">
        <f>IF(DIGITAR!B237="","",DIGITAR!B237)</f>
        <v>MELÃO</v>
      </c>
      <c r="C237" s="211" t="str">
        <f>IF(DIGITAR!C237="","",DIGITAR!C237)</f>
        <v>DUBOM</v>
      </c>
      <c r="D237" s="211" t="str">
        <f>IF(DIGITAR!D237="","",DIGITAR!D237)</f>
        <v>cxP</v>
      </c>
      <c r="E237" s="388" t="str">
        <f>IF(DIGITAR!E237="","",DIGITAR!E237)</f>
        <v/>
      </c>
      <c r="F237" s="211" t="str">
        <f>DIGITAR!L237</f>
        <v/>
      </c>
      <c r="G237" s="211" t="str">
        <f>DIGITAR!M237</f>
        <v/>
      </c>
      <c r="H237" s="211" t="str">
        <f>DIGITAR!N237</f>
        <v/>
      </c>
      <c r="I237" s="380" t="str">
        <f>DIGITAR!O237</f>
        <v/>
      </c>
      <c r="J237" s="211" t="str">
        <f>DIGITAR!P237</f>
        <v/>
      </c>
    </row>
    <row r="238" spans="1:10" ht="16.5" thickBot="1" x14ac:dyDescent="0.3">
      <c r="A238" s="211" t="str">
        <f>IF(DIGITAR!A238="","",DIGITAR!A238)</f>
        <v/>
      </c>
      <c r="B238" s="211" t="str">
        <f>IF(DIGITAR!B238="","",DIGITAR!B238)</f>
        <v>MELÃO</v>
      </c>
      <c r="C238" s="211" t="str">
        <f>IF(DIGITAR!C238="","",DIGITAR!C238)</f>
        <v>GAIA</v>
      </c>
      <c r="D238" s="211" t="str">
        <f>IF(DIGITAR!D238="","",DIGITAR!D238)</f>
        <v>cxP T10</v>
      </c>
      <c r="E238" s="388" t="str">
        <f>IF(DIGITAR!E238="","",DIGITAR!E238)</f>
        <v/>
      </c>
      <c r="F238" s="211" t="str">
        <f>DIGITAR!L238</f>
        <v/>
      </c>
      <c r="G238" s="211" t="str">
        <f>DIGITAR!M238</f>
        <v/>
      </c>
      <c r="H238" s="211" t="str">
        <f>DIGITAR!N238</f>
        <v/>
      </c>
      <c r="I238" s="380" t="str">
        <f>DIGITAR!O238</f>
        <v/>
      </c>
      <c r="J238" s="211" t="str">
        <f>DIGITAR!P238</f>
        <v/>
      </c>
    </row>
    <row r="239" spans="1:10" ht="16.5" thickBot="1" x14ac:dyDescent="0.3">
      <c r="A239" s="211">
        <f>IF(DIGITAR!A239="","",DIGITAR!A239)</f>
        <v>51</v>
      </c>
      <c r="B239" s="211" t="str">
        <f>IF(DIGITAR!B239="","",DIGITAR!B239)</f>
        <v>MELÃO</v>
      </c>
      <c r="C239" s="211" t="str">
        <f>IF(DIGITAR!C239="","",DIGITAR!C239)</f>
        <v xml:space="preserve">GÁLIA </v>
      </c>
      <c r="D239" s="211" t="str">
        <f>IF(DIGITAR!D239="","",DIGITAR!D239)</f>
        <v>cxP  T 7</v>
      </c>
      <c r="E239" s="388" t="str">
        <f>IF(DIGITAR!E239="","",DIGITAR!E239)</f>
        <v/>
      </c>
      <c r="F239" s="211">
        <f>DIGITAR!L239</f>
        <v>25</v>
      </c>
      <c r="G239" s="211">
        <f>DIGITAR!M239</f>
        <v>25</v>
      </c>
      <c r="H239" s="211">
        <f>DIGITAR!N239</f>
        <v>25</v>
      </c>
      <c r="I239" s="380" t="str">
        <f>DIGITAR!O239</f>
        <v>Preço estável</v>
      </c>
      <c r="J239" s="211">
        <f>DIGITAR!P239</f>
        <v>25</v>
      </c>
    </row>
    <row r="240" spans="1:10" ht="16.5" thickBot="1" x14ac:dyDescent="0.3">
      <c r="A240" s="211" t="str">
        <f>IF(DIGITAR!A240="","",DIGITAR!A240)</f>
        <v/>
      </c>
      <c r="B240" s="211" t="str">
        <f>IF(DIGITAR!B239="","",DIGITAR!B239)</f>
        <v>MELÃO</v>
      </c>
      <c r="C240" s="211" t="str">
        <f>IF(DIGITAR!C239="","",DIGITAR!C239)</f>
        <v xml:space="preserve">GÁLIA </v>
      </c>
      <c r="D240" s="211" t="str">
        <f>IF(DIGITAR!D239="","",DIGITAR!D239)</f>
        <v>cxP  T 7</v>
      </c>
      <c r="E240" s="388" t="str">
        <f>IF(DIGITAR!E240="","",DIGITAR!E240)</f>
        <v/>
      </c>
      <c r="F240" s="211" t="str">
        <f>DIGITAR!L240</f>
        <v/>
      </c>
      <c r="G240" s="211" t="str">
        <f>DIGITAR!M240</f>
        <v/>
      </c>
      <c r="H240" s="211" t="str">
        <f>DIGITAR!N240</f>
        <v/>
      </c>
      <c r="I240" s="380">
        <f>DIGITAR!O240</f>
        <v>0</v>
      </c>
      <c r="J240" s="211" t="str">
        <f>DIGITAR!P240</f>
        <v/>
      </c>
    </row>
    <row r="241" spans="1:10" ht="16.5" thickBot="1" x14ac:dyDescent="0.3">
      <c r="A241" s="211" t="str">
        <f>IF(DIGITAR!A241="","",DIGITAR!A241)</f>
        <v/>
      </c>
      <c r="B241" s="211" t="str">
        <f>IF(DIGITAR!B241="","",DIGITAR!B241)</f>
        <v>MELÃO</v>
      </c>
      <c r="C241" s="211" t="str">
        <f>IF(DIGITAR!C241="","",DIGITAR!C241)</f>
        <v>GRAÚDO</v>
      </c>
      <c r="D241" s="211" t="str">
        <f>IF(DIGITAR!D241="","",DIGITAR!D241)</f>
        <v xml:space="preserve">cxP </v>
      </c>
      <c r="E241" s="388">
        <f>IF(DIGITAR!E241="","",DIGITAR!E241)</f>
        <v>5</v>
      </c>
      <c r="F241" s="211" t="str">
        <f>DIGITAR!L241</f>
        <v/>
      </c>
      <c r="G241" s="211" t="str">
        <f>DIGITAR!M241</f>
        <v/>
      </c>
      <c r="H241" s="211" t="str">
        <f>DIGITAR!N241</f>
        <v/>
      </c>
      <c r="I241" s="380" t="str">
        <f>DIGITAR!O241</f>
        <v/>
      </c>
      <c r="J241" s="211" t="str">
        <f>DIGITAR!P241</f>
        <v/>
      </c>
    </row>
    <row r="242" spans="1:10" ht="16.5" thickBot="1" x14ac:dyDescent="0.3">
      <c r="A242" s="211">
        <f>IF(DIGITAR!A242="","",DIGITAR!A242)</f>
        <v>52</v>
      </c>
      <c r="B242" s="211" t="str">
        <f>IF(DIGITAR!B242="","",DIGITAR!B242)</f>
        <v>MELÃO</v>
      </c>
      <c r="C242" s="211" t="str">
        <f>IF(DIGITAR!C242="","",DIGITAR!C242)</f>
        <v>M. REI</v>
      </c>
      <c r="D242" s="211" t="str">
        <f>IF(DIGITAR!D242="","",DIGITAR!D242)</f>
        <v>cxP T 7</v>
      </c>
      <c r="E242" s="388" t="str">
        <f>IF(DIGITAR!E242="","",DIGITAR!E242)</f>
        <v/>
      </c>
      <c r="F242" s="211">
        <f>DIGITAR!L242</f>
        <v>125</v>
      </c>
      <c r="G242" s="211">
        <f>DIGITAR!M242</f>
        <v>125</v>
      </c>
      <c r="H242" s="211">
        <f>DIGITAR!N242</f>
        <v>125</v>
      </c>
      <c r="I242" s="380" t="str">
        <f>DIGITAR!O242</f>
        <v/>
      </c>
      <c r="J242" s="211" t="str">
        <f>DIGITAR!P242</f>
        <v/>
      </c>
    </row>
    <row r="243" spans="1:10" ht="16.5" thickBot="1" x14ac:dyDescent="0.3">
      <c r="A243" s="211" t="str">
        <f>IF(DIGITAR!A243="","",DIGITAR!A243)</f>
        <v/>
      </c>
      <c r="B243" s="211" t="str">
        <f>IF(DIGITAR!B243="","",DIGITAR!B243)</f>
        <v>MELÃO</v>
      </c>
      <c r="C243" s="211" t="str">
        <f>IF(DIGITAR!C243="","",DIGITAR!C243)</f>
        <v>MELICIA</v>
      </c>
      <c r="D243" s="211" t="str">
        <f>IF(DIGITAR!D243="","",DIGITAR!D243)</f>
        <v>cxP T8</v>
      </c>
      <c r="E243" s="388" t="str">
        <f>IF(DIGITAR!E243="","",DIGITAR!E243)</f>
        <v/>
      </c>
      <c r="F243" s="211" t="str">
        <f>DIGITAR!L243</f>
        <v/>
      </c>
      <c r="G243" s="211" t="str">
        <f>DIGITAR!M243</f>
        <v/>
      </c>
      <c r="H243" s="211" t="str">
        <f>DIGITAR!N243</f>
        <v/>
      </c>
      <c r="I243" s="380" t="str">
        <f>DIGITAR!O243</f>
        <v/>
      </c>
      <c r="J243" s="211" t="str">
        <f>DIGITAR!P243</f>
        <v/>
      </c>
    </row>
    <row r="244" spans="1:10" ht="16.5" thickBot="1" x14ac:dyDescent="0.3">
      <c r="A244" s="211" t="str">
        <f>IF(DIGITAR!A244="","",DIGITAR!A244)</f>
        <v/>
      </c>
      <c r="B244" s="211" t="str">
        <f>IF(DIGITAR!B244="","",DIGITAR!B244)</f>
        <v>MELÃO</v>
      </c>
      <c r="C244" s="211" t="str">
        <f>IF(DIGITAR!C244="","",DIGITAR!C244)</f>
        <v>MOSSORO</v>
      </c>
      <c r="D244" s="211" t="str">
        <f>IF(DIGITAR!D244="","",DIGITAR!D244)</f>
        <v>cxP</v>
      </c>
      <c r="E244" s="388">
        <f>IF(DIGITAR!E244="","",DIGITAR!E244)</f>
        <v>9</v>
      </c>
      <c r="F244" s="211" t="str">
        <f>DIGITAR!L244</f>
        <v/>
      </c>
      <c r="G244" s="211" t="str">
        <f>DIGITAR!M244</f>
        <v/>
      </c>
      <c r="H244" s="211" t="str">
        <f>DIGITAR!N244</f>
        <v/>
      </c>
      <c r="I244" s="380" t="str">
        <f>DIGITAR!O244</f>
        <v/>
      </c>
      <c r="J244" s="211" t="str">
        <f>DIGITAR!P244</f>
        <v/>
      </c>
    </row>
    <row r="245" spans="1:10" ht="16.5" thickBot="1" x14ac:dyDescent="0.3">
      <c r="A245" s="211" t="str">
        <f>IF(DIGITAR!A245="","",DIGITAR!A245)</f>
        <v/>
      </c>
      <c r="B245" s="211" t="str">
        <f>IF(DIGITAR!B245="","",DIGITAR!B245)</f>
        <v>MELÃO</v>
      </c>
      <c r="C245" s="211" t="str">
        <f>IF(DIGITAR!C245="","",DIGITAR!C245)</f>
        <v>ORANGE</v>
      </c>
      <c r="D245" s="211" t="str">
        <f>IF(DIGITAR!D245="","",DIGITAR!D245)</f>
        <v>cxP</v>
      </c>
      <c r="E245" s="388">
        <f>IF(DIGITAR!E245="","",DIGITAR!E245)</f>
        <v>8</v>
      </c>
      <c r="F245" s="211" t="str">
        <f>DIGITAR!L245</f>
        <v/>
      </c>
      <c r="G245" s="211" t="str">
        <f>DIGITAR!M245</f>
        <v/>
      </c>
      <c r="H245" s="211" t="str">
        <f>DIGITAR!N245</f>
        <v/>
      </c>
      <c r="I245" s="380" t="str">
        <f>DIGITAR!O245</f>
        <v/>
      </c>
      <c r="J245" s="211" t="str">
        <f>DIGITAR!P245</f>
        <v/>
      </c>
    </row>
    <row r="246" spans="1:10" ht="16.5" thickBot="1" x14ac:dyDescent="0.3">
      <c r="A246" s="211" t="str">
        <f>IF(DIGITAR!A246="","",DIGITAR!A246)</f>
        <v/>
      </c>
      <c r="B246" s="211" t="str">
        <f>IF(DIGITAR!B246="","",DIGITAR!B246)</f>
        <v>MELÃO</v>
      </c>
      <c r="C246" s="211" t="str">
        <f>IF(DIGITAR!C246="","",DIGITAR!C246)</f>
        <v>OTANI</v>
      </c>
      <c r="D246" s="211" t="str">
        <f>IF(DIGITAR!D246="","",DIGITAR!D246)</f>
        <v>cxP T6</v>
      </c>
      <c r="E246" s="388" t="str">
        <f>IF(DIGITAR!E246="","",DIGITAR!E246)</f>
        <v/>
      </c>
      <c r="F246" s="211" t="str">
        <f>DIGITAR!L246</f>
        <v/>
      </c>
      <c r="G246" s="211" t="str">
        <f>DIGITAR!M246</f>
        <v/>
      </c>
      <c r="H246" s="211" t="str">
        <f>DIGITAR!N246</f>
        <v/>
      </c>
      <c r="I246" s="380" t="str">
        <f>DIGITAR!O246</f>
        <v/>
      </c>
      <c r="J246" s="211" t="str">
        <f>DIGITAR!P246</f>
        <v/>
      </c>
    </row>
    <row r="247" spans="1:10" ht="16.5" thickBot="1" x14ac:dyDescent="0.3">
      <c r="A247" s="211" t="str">
        <f>IF(DIGITAR!A247="","",DIGITAR!A247)</f>
        <v/>
      </c>
      <c r="B247" s="211" t="str">
        <f>IF(DIGITAR!B247="","",DIGITAR!B247)</f>
        <v>MELÃO</v>
      </c>
      <c r="C247" s="211" t="str">
        <f>IF(DIGITAR!C247="","",DIGITAR!C247)</f>
        <v>REDINHA</v>
      </c>
      <c r="D247" s="211" t="str">
        <f>IF(DIGITAR!D247="","",DIGITAR!D247)</f>
        <v>cxP</v>
      </c>
      <c r="E247" s="388">
        <f>IF(DIGITAR!E247="","",DIGITAR!E247)</f>
        <v>6</v>
      </c>
      <c r="F247" s="211" t="str">
        <f>DIGITAR!L247</f>
        <v/>
      </c>
      <c r="G247" s="211" t="str">
        <f>DIGITAR!M247</f>
        <v/>
      </c>
      <c r="H247" s="211" t="str">
        <f>DIGITAR!N247</f>
        <v/>
      </c>
      <c r="I247" s="380">
        <f>DIGITAR!O247</f>
        <v>0</v>
      </c>
      <c r="J247" s="211" t="str">
        <f>DIGITAR!P247</f>
        <v/>
      </c>
    </row>
    <row r="248" spans="1:10" ht="16.5" thickBot="1" x14ac:dyDescent="0.3">
      <c r="A248" s="211" t="str">
        <f>IF(DIGITAR!A248="","",DIGITAR!A248)</f>
        <v/>
      </c>
      <c r="B248" s="211" t="str">
        <f>IF(DIGITAR!B248="","",DIGITAR!B248)</f>
        <v>MELÃO</v>
      </c>
      <c r="C248" s="211" t="str">
        <f>IF(DIGITAR!C248="","",DIGITAR!C248)</f>
        <v>SAMBA</v>
      </c>
      <c r="D248" s="211" t="str">
        <f>IF(DIGITAR!D248="","",DIGITAR!D248)</f>
        <v>cxP</v>
      </c>
      <c r="E248" s="388">
        <f>IF(DIGITAR!E248="","",DIGITAR!E248)</f>
        <v>7</v>
      </c>
      <c r="F248" s="211" t="str">
        <f>DIGITAR!L248</f>
        <v/>
      </c>
      <c r="G248" s="211" t="str">
        <f>DIGITAR!M248</f>
        <v/>
      </c>
      <c r="H248" s="211" t="str">
        <f>DIGITAR!N248</f>
        <v/>
      </c>
      <c r="I248" s="380" t="str">
        <f>DIGITAR!O248</f>
        <v/>
      </c>
      <c r="J248" s="211" t="str">
        <f>DIGITAR!P248</f>
        <v/>
      </c>
    </row>
    <row r="249" spans="1:10" ht="16.5" thickBot="1" x14ac:dyDescent="0.3">
      <c r="A249" s="211" t="str">
        <f>IF(DIGITAR!A249="","",DIGITAR!A249)</f>
        <v/>
      </c>
      <c r="B249" s="211" t="str">
        <f>IF(DIGITAR!B249="","",DIGITAR!B249)</f>
        <v>MELÃO</v>
      </c>
      <c r="C249" s="211" t="str">
        <f>IF(DIGITAR!C249="","",DIGITAR!C249)</f>
        <v>SALMÃO</v>
      </c>
      <c r="D249" s="211" t="str">
        <f>IF(DIGITAR!D249="","",DIGITAR!D249)</f>
        <v>cxP</v>
      </c>
      <c r="E249" s="388" t="str">
        <f>IF(DIGITAR!E249="","",DIGITAR!E249)</f>
        <v>cxP</v>
      </c>
      <c r="F249" s="211" t="str">
        <f>DIGITAR!L249</f>
        <v/>
      </c>
      <c r="G249" s="211" t="str">
        <f>DIGITAR!M249</f>
        <v/>
      </c>
      <c r="H249" s="211" t="str">
        <f>DIGITAR!N249</f>
        <v/>
      </c>
      <c r="I249" s="380" t="str">
        <f>DIGITAR!O249</f>
        <v/>
      </c>
      <c r="J249" s="211" t="str">
        <f>DIGITAR!P249</f>
        <v/>
      </c>
    </row>
    <row r="250" spans="1:10" ht="16.5" thickBot="1" x14ac:dyDescent="0.3">
      <c r="A250" s="211">
        <f>IF(DIGITAR!A250="","",DIGITAR!A250)</f>
        <v>53</v>
      </c>
      <c r="B250" s="211" t="str">
        <f>IF(DIGITAR!B250="","",DIGITAR!B250)</f>
        <v>MELÃO</v>
      </c>
      <c r="C250" s="211" t="str">
        <f>IF(DIGITAR!C250="","",DIGITAR!C250)</f>
        <v xml:space="preserve">SAPO </v>
      </c>
      <c r="D250" s="211" t="str">
        <f>IF(DIGITAR!D250="","",DIGITAR!D250)</f>
        <v>cxP T 5</v>
      </c>
      <c r="E250" s="388" t="str">
        <f>IF(DIGITAR!E250="","",DIGITAR!E250)</f>
        <v/>
      </c>
      <c r="F250" s="211">
        <f>DIGITAR!L250</f>
        <v>65</v>
      </c>
      <c r="G250" s="211">
        <f>DIGITAR!M250</f>
        <v>65</v>
      </c>
      <c r="H250" s="211">
        <f>DIGITAR!N250</f>
        <v>65</v>
      </c>
      <c r="I250" s="380" t="str">
        <f>DIGITAR!O250</f>
        <v>Preço estável</v>
      </c>
      <c r="J250" s="211">
        <f>DIGITAR!P250</f>
        <v>65</v>
      </c>
    </row>
    <row r="251" spans="1:10" ht="16.5" thickBot="1" x14ac:dyDescent="0.3">
      <c r="A251" s="211" t="str">
        <f>IF(DIGITAR!A251="","",DIGITAR!A251)</f>
        <v/>
      </c>
      <c r="B251" s="211" t="str">
        <f>IF(DIGITAR!B251="","",DIGITAR!B251)</f>
        <v>MELÃO</v>
      </c>
      <c r="C251" s="211" t="str">
        <f>IF(DIGITAR!C251="","",DIGITAR!C251)</f>
        <v>SAPO BRANCO</v>
      </c>
      <c r="D251" s="211" t="str">
        <f>IF(DIGITAR!D251="","",DIGITAR!D251)</f>
        <v>cxP T 9</v>
      </c>
      <c r="E251" s="388" t="str">
        <f>IF(DIGITAR!E251="","",DIGITAR!E251)</f>
        <v/>
      </c>
      <c r="F251" s="211" t="str">
        <f>DIGITAR!L251</f>
        <v/>
      </c>
      <c r="G251" s="211" t="str">
        <f>DIGITAR!M251</f>
        <v/>
      </c>
      <c r="H251" s="211" t="str">
        <f>DIGITAR!N251</f>
        <v/>
      </c>
      <c r="I251" s="380" t="str">
        <f>DIGITAR!O251</f>
        <v/>
      </c>
      <c r="J251" s="211" t="str">
        <f>DIGITAR!P251</f>
        <v/>
      </c>
    </row>
    <row r="252" spans="1:10" ht="16.5" thickBot="1" x14ac:dyDescent="0.3">
      <c r="A252" s="211">
        <f>IF(DIGITAR!A252="","",DIGITAR!A252)</f>
        <v>54</v>
      </c>
      <c r="B252" s="211" t="str">
        <f>IF(DIGITAR!B252="","",DIGITAR!B252)</f>
        <v>MELANCIA</v>
      </c>
      <c r="C252" s="211" t="str">
        <f>IF(DIGITAR!C252="","",DIGITAR!C252)</f>
        <v>REDON/COMPRIDA</v>
      </c>
      <c r="D252" s="211" t="str">
        <f>IF(DIGITAR!D252="","",DIGITAR!D252)</f>
        <v>Gde</v>
      </c>
      <c r="E252" s="388">
        <f>IF(DIGITAR!E252="","",DIGITAR!E252)</f>
        <v>25</v>
      </c>
      <c r="F252" s="211">
        <f>DIGITAR!L252</f>
        <v>35</v>
      </c>
      <c r="G252" s="211">
        <f>DIGITAR!M252</f>
        <v>40</v>
      </c>
      <c r="H252" s="211">
        <f>DIGITAR!N252</f>
        <v>35</v>
      </c>
      <c r="I252" s="380" t="str">
        <f>DIGITAR!O252</f>
        <v>Preço em alta</v>
      </c>
      <c r="J252" s="211">
        <f>DIGITAR!P252</f>
        <v>30</v>
      </c>
    </row>
    <row r="253" spans="1:10" ht="16.5" thickBot="1" x14ac:dyDescent="0.3">
      <c r="A253" s="211" t="str">
        <f>IF(DIGITAR!A253="","",DIGITAR!A253)</f>
        <v/>
      </c>
      <c r="B253" s="211" t="str">
        <f>IF(DIGITAR!B253="","",DIGITAR!B253)</f>
        <v>MELANCIA</v>
      </c>
      <c r="C253" s="211" t="str">
        <f>IF(DIGITAR!C253="","",DIGITAR!C253)</f>
        <v>REDON/COMPRIDA</v>
      </c>
      <c r="D253" s="211" t="str">
        <f>IF(DIGITAR!D253="","",DIGITAR!D253)</f>
        <v>Med.</v>
      </c>
      <c r="E253" s="388">
        <f>IF(DIGITAR!E253="","",DIGITAR!E253)</f>
        <v>20</v>
      </c>
      <c r="F253" s="211" t="str">
        <f>DIGITAR!L253</f>
        <v/>
      </c>
      <c r="G253" s="211" t="str">
        <f>DIGITAR!M253</f>
        <v/>
      </c>
      <c r="H253" s="211" t="str">
        <f>DIGITAR!N253</f>
        <v/>
      </c>
      <c r="I253" s="380" t="str">
        <f>DIGITAR!O253</f>
        <v/>
      </c>
      <c r="J253" s="211">
        <f>DIGITAR!P253</f>
        <v>0</v>
      </c>
    </row>
    <row r="254" spans="1:10" ht="16.5" thickBot="1" x14ac:dyDescent="0.3">
      <c r="A254" s="211" t="str">
        <f>IF(DIGITAR!A254="","",DIGITAR!A254)</f>
        <v/>
      </c>
      <c r="B254" s="211" t="str">
        <f>IF(DIGITAR!B254="","",DIGITAR!B254)</f>
        <v>MELANCIA</v>
      </c>
      <c r="C254" s="211" t="str">
        <f>IF(DIGITAR!C254="","",DIGITAR!C254)</f>
        <v>REDON/COMPRIDA</v>
      </c>
      <c r="D254" s="211" t="str">
        <f>IF(DIGITAR!D254="","",DIGITAR!D254)</f>
        <v>Peq.</v>
      </c>
      <c r="E254" s="388">
        <f>IF(DIGITAR!E254="","",DIGITAR!E254)</f>
        <v>15</v>
      </c>
      <c r="F254" s="211" t="str">
        <f>DIGITAR!L254</f>
        <v/>
      </c>
      <c r="G254" s="211" t="str">
        <f>DIGITAR!M254</f>
        <v/>
      </c>
      <c r="H254" s="211" t="str">
        <f>DIGITAR!N254</f>
        <v/>
      </c>
      <c r="I254" s="380" t="str">
        <f>DIGITAR!O254</f>
        <v/>
      </c>
      <c r="J254" s="211" t="str">
        <f>DIGITAR!P254</f>
        <v/>
      </c>
    </row>
    <row r="255" spans="1:10" ht="16.5" thickBot="1" x14ac:dyDescent="0.3">
      <c r="A255" s="211" t="str">
        <f>IF(DIGITAR!A255="","",DIGITAR!A255)</f>
        <v/>
      </c>
      <c r="B255" s="211" t="str">
        <f>IF(DIGITAR!B255="","",DIGITAR!B255)</f>
        <v>MELANCIA</v>
      </c>
      <c r="C255" s="211" t="str">
        <f>IF(DIGITAR!C255="","",DIGITAR!C255)</f>
        <v>BABY</v>
      </c>
      <c r="D255" s="211" t="str">
        <f>IF(DIGITAR!D255="","",DIGITAR!D255)</f>
        <v>cxP  T8</v>
      </c>
      <c r="E255" s="388" t="str">
        <f>IF(DIGITAR!E255="","",DIGITAR!E255)</f>
        <v/>
      </c>
      <c r="F255" s="211" t="str">
        <f>DIGITAR!L255</f>
        <v/>
      </c>
      <c r="G255" s="211" t="str">
        <f>DIGITAR!M255</f>
        <v/>
      </c>
      <c r="H255" s="211" t="str">
        <f>DIGITAR!N255</f>
        <v/>
      </c>
      <c r="I255" s="380" t="str">
        <f>DIGITAR!O255</f>
        <v/>
      </c>
      <c r="J255" s="211" t="str">
        <f>DIGITAR!P255</f>
        <v/>
      </c>
    </row>
    <row r="256" spans="1:10" ht="16.5" thickBot="1" x14ac:dyDescent="0.3">
      <c r="A256" s="211" t="str">
        <f>IF(DIGITAR!A256="","",DIGITAR!A256)</f>
        <v/>
      </c>
      <c r="B256" s="211" t="str">
        <f>IF(DIGITAR!B256="","",DIGITAR!B256)</f>
        <v>MEXERICA</v>
      </c>
      <c r="C256" s="211" t="str">
        <f>IF(DIGITAR!C256="","",DIGITAR!C256)</f>
        <v>RIO/CARIOCA</v>
      </c>
      <c r="D256" s="211" t="str">
        <f>IF(DIGITAR!D256="","",DIGITAR!D256)</f>
        <v>Cx</v>
      </c>
      <c r="E256" s="388">
        <f>IF(DIGITAR!E256="","",DIGITAR!E256)</f>
        <v>13</v>
      </c>
      <c r="F256" s="211" t="str">
        <f>DIGITAR!L256</f>
        <v/>
      </c>
      <c r="G256" s="211" t="str">
        <f>DIGITAR!M256</f>
        <v/>
      </c>
      <c r="H256" s="211" t="str">
        <f>DIGITAR!N256</f>
        <v/>
      </c>
      <c r="I256" s="380" t="str">
        <f>DIGITAR!O256</f>
        <v/>
      </c>
      <c r="J256" s="211" t="str">
        <f>DIGITAR!P256</f>
        <v/>
      </c>
    </row>
    <row r="257" spans="1:10" ht="16.5" thickBot="1" x14ac:dyDescent="0.3">
      <c r="A257" s="211">
        <f>IF(DIGITAR!A257="","",DIGITAR!A257)</f>
        <v>55</v>
      </c>
      <c r="B257" s="211" t="str">
        <f>IF(DIGITAR!B257="","",DIGITAR!B257)</f>
        <v xml:space="preserve">MIRTILO </v>
      </c>
      <c r="C257" s="211" t="str">
        <f>IF(DIGITAR!C257="","",DIGITAR!C257)</f>
        <v/>
      </c>
      <c r="D257" s="211" t="str">
        <f>IF(DIGITAR!D257="","",DIGITAR!D257)</f>
        <v/>
      </c>
      <c r="E257" s="388" t="str">
        <f>IF(DIGITAR!E257="","",DIGITAR!E257)</f>
        <v/>
      </c>
      <c r="F257" s="211">
        <f>DIGITAR!L257</f>
        <v>90</v>
      </c>
      <c r="G257" s="211">
        <f>DIGITAR!M257</f>
        <v>90</v>
      </c>
      <c r="H257" s="211">
        <f>DIGITAR!N257</f>
        <v>90</v>
      </c>
      <c r="I257" s="380" t="str">
        <f>DIGITAR!O257</f>
        <v>Preço em alta</v>
      </c>
      <c r="J257" s="211">
        <f>DIGITAR!P257</f>
        <v>80</v>
      </c>
    </row>
    <row r="258" spans="1:10" ht="16.5" thickBot="1" x14ac:dyDescent="0.3">
      <c r="A258" s="211" t="str">
        <f>IF(DIGITAR!A258="","",DIGITAR!A258)</f>
        <v/>
      </c>
      <c r="B258" s="211" t="str">
        <f>IF(DIGITAR!B258="","",DIGITAR!B258)</f>
        <v>MIX.</v>
      </c>
      <c r="C258" s="211" t="str">
        <f>IF(DIGITAR!C258="","",DIGITAR!C258)</f>
        <v>IMPORTADO</v>
      </c>
      <c r="D258" s="211" t="str">
        <f>IF(DIGITAR!D258="","",DIGITAR!D258)</f>
        <v/>
      </c>
      <c r="E258" s="388" t="str">
        <f>IF(DIGITAR!E258="","",DIGITAR!E258)</f>
        <v/>
      </c>
      <c r="F258" s="211" t="str">
        <f>DIGITAR!L258</f>
        <v/>
      </c>
      <c r="G258" s="211" t="str">
        <f>DIGITAR!M258</f>
        <v/>
      </c>
      <c r="H258" s="211" t="str">
        <f>DIGITAR!N258</f>
        <v/>
      </c>
      <c r="I258" s="380" t="str">
        <f>DIGITAR!O258</f>
        <v/>
      </c>
      <c r="J258" s="211" t="str">
        <f>DIGITAR!P258</f>
        <v/>
      </c>
    </row>
    <row r="259" spans="1:10" ht="16.5" thickBot="1" x14ac:dyDescent="0.3">
      <c r="A259" s="211">
        <f>IF(DIGITAR!A259="","",DIGITAR!A259)</f>
        <v>56</v>
      </c>
      <c r="B259" s="211" t="str">
        <f>IF(DIGITAR!B259="","",DIGITAR!B259)</f>
        <v>MORANGO</v>
      </c>
      <c r="C259" s="211" t="str">
        <f>IF(DIGITAR!C259="","",DIGITAR!C259)</f>
        <v>GRANDE</v>
      </c>
      <c r="D259" s="211" t="str">
        <f>IF(DIGITAR!D259="","",DIGITAR!D259)</f>
        <v xml:space="preserve">Cxt </v>
      </c>
      <c r="E259" s="388">
        <f>IF(DIGITAR!E259="","",DIGITAR!E259)</f>
        <v>1.2</v>
      </c>
      <c r="F259" s="211">
        <f>DIGITAR!L259</f>
        <v>25</v>
      </c>
      <c r="G259" s="211">
        <f>DIGITAR!M259</f>
        <v>30</v>
      </c>
      <c r="H259" s="211">
        <f>DIGITAR!N259</f>
        <v>30</v>
      </c>
      <c r="I259" s="380" t="str">
        <f>DIGITAR!O259</f>
        <v>Preço em alta</v>
      </c>
      <c r="J259" s="211">
        <f>DIGITAR!P259</f>
        <v>20</v>
      </c>
    </row>
    <row r="260" spans="1:10" ht="16.5" thickBot="1" x14ac:dyDescent="0.3">
      <c r="A260" s="211" t="str">
        <f>IF(DIGITAR!A260="","",DIGITAR!A260)</f>
        <v/>
      </c>
      <c r="B260" s="211" t="str">
        <f>IF(DIGITAR!B260="","",DIGITAR!B260)</f>
        <v>MORANGO</v>
      </c>
      <c r="C260" s="211" t="str">
        <f>IF(DIGITAR!C260="","",DIGITAR!C260)</f>
        <v>MÉDIO</v>
      </c>
      <c r="D260" s="211" t="str">
        <f>IF(DIGITAR!D260="","",DIGITAR!D260)</f>
        <v xml:space="preserve">Cxt </v>
      </c>
      <c r="E260" s="388">
        <f>IF(DIGITAR!E260="","",DIGITAR!E260)</f>
        <v>1.2</v>
      </c>
      <c r="F260" s="211" t="str">
        <f>DIGITAR!L260</f>
        <v/>
      </c>
      <c r="G260" s="211" t="str">
        <f>DIGITAR!M260</f>
        <v/>
      </c>
      <c r="H260" s="211" t="str">
        <f>DIGITAR!N260</f>
        <v/>
      </c>
      <c r="I260" s="380" t="str">
        <f>DIGITAR!O260</f>
        <v/>
      </c>
      <c r="J260" s="211" t="str">
        <f>DIGITAR!P260</f>
        <v/>
      </c>
    </row>
    <row r="261" spans="1:10" ht="16.5" thickBot="1" x14ac:dyDescent="0.3">
      <c r="A261" s="211" t="str">
        <f>IF(DIGITAR!A261="","",DIGITAR!A261)</f>
        <v/>
      </c>
      <c r="B261" s="211" t="str">
        <f>IF(DIGITAR!B261="","",DIGITAR!B261)</f>
        <v>NECTARINA</v>
      </c>
      <c r="C261" s="211" t="str">
        <f>IF(DIGITAR!C261="","",DIGITAR!C261)</f>
        <v>NACIONAL</v>
      </c>
      <c r="D261" s="211" t="str">
        <f>IF(DIGITAR!D261="","",DIGITAR!D261)</f>
        <v>cxP</v>
      </c>
      <c r="E261" s="388">
        <f>IF(DIGITAR!E261="","",DIGITAR!E261)</f>
        <v>7</v>
      </c>
      <c r="F261" s="211" t="str">
        <f>DIGITAR!L261</f>
        <v/>
      </c>
      <c r="G261" s="211" t="str">
        <f>DIGITAR!M261</f>
        <v/>
      </c>
      <c r="H261" s="211" t="str">
        <f>DIGITAR!N261</f>
        <v/>
      </c>
      <c r="I261" s="380" t="str">
        <f>DIGITAR!O261</f>
        <v/>
      </c>
      <c r="J261" s="211" t="str">
        <f>DIGITAR!P261</f>
        <v/>
      </c>
    </row>
    <row r="262" spans="1:10" ht="16.5" thickBot="1" x14ac:dyDescent="0.3">
      <c r="A262" s="211">
        <f>IF(DIGITAR!A262="","",DIGITAR!A262)</f>
        <v>57</v>
      </c>
      <c r="B262" s="211" t="str">
        <f>IF(DIGITAR!B262="","",DIGITAR!B262)</f>
        <v>NECTARINA</v>
      </c>
      <c r="C262" s="211" t="str">
        <f>IF(DIGITAR!C262="","",DIGITAR!C262)</f>
        <v>IMPORTADO</v>
      </c>
      <c r="D262" s="211" t="str">
        <f>IF(DIGITAR!D262="","",DIGITAR!D262)</f>
        <v>cxP</v>
      </c>
      <c r="E262" s="388">
        <f>IF(DIGITAR!E262="","",DIGITAR!E262)</f>
        <v>10</v>
      </c>
      <c r="F262" s="211">
        <f>DIGITAR!L262</f>
        <v>140</v>
      </c>
      <c r="G262" s="211">
        <f>DIGITAR!M262</f>
        <v>140</v>
      </c>
      <c r="H262" s="211">
        <f>DIGITAR!N262</f>
        <v>140</v>
      </c>
      <c r="I262" s="380" t="str">
        <f>DIGITAR!O262</f>
        <v/>
      </c>
      <c r="J262" s="211" t="str">
        <f>DIGITAR!P262</f>
        <v/>
      </c>
    </row>
    <row r="263" spans="1:10" ht="16.5" thickBot="1" x14ac:dyDescent="0.3">
      <c r="A263" s="211" t="str">
        <f>IF(DIGITAR!A263="","",DIGITAR!A263)</f>
        <v/>
      </c>
      <c r="B263" s="211" t="str">
        <f>IF(DIGITAR!B263="","",DIGITAR!B263)</f>
        <v>NECTARINA</v>
      </c>
      <c r="C263" s="211" t="str">
        <f>IF(DIGITAR!C263="","",DIGITAR!C263)</f>
        <v>IMPORTADO</v>
      </c>
      <c r="D263" s="211" t="str">
        <f>IF(DIGITAR!D263="","",DIGITAR!D263)</f>
        <v>cxP</v>
      </c>
      <c r="E263" s="388">
        <f>IF(DIGITAR!E263="","",DIGITAR!E263)</f>
        <v>12</v>
      </c>
      <c r="F263" s="211" t="str">
        <f>DIGITAR!L263</f>
        <v/>
      </c>
      <c r="G263" s="211" t="str">
        <f>DIGITAR!M263</f>
        <v/>
      </c>
      <c r="H263" s="211" t="str">
        <f>DIGITAR!N263</f>
        <v/>
      </c>
      <c r="I263" s="380" t="str">
        <f>DIGITAR!O263</f>
        <v/>
      </c>
      <c r="J263" s="211" t="str">
        <f>DIGITAR!P263</f>
        <v/>
      </c>
    </row>
    <row r="264" spans="1:10" ht="16.5" thickBot="1" x14ac:dyDescent="0.3">
      <c r="A264" s="211" t="str">
        <f>IF(DIGITAR!A264="","",DIGITAR!A264)</f>
        <v/>
      </c>
      <c r="B264" s="211" t="str">
        <f>IF(DIGITAR!B264="","",DIGITAR!B264)</f>
        <v>NESPERA</v>
      </c>
      <c r="C264" s="211" t="str">
        <f>IF(DIGITAR!C264="","",DIGITAR!C264)</f>
        <v>(4 CUMBUCA)</v>
      </c>
      <c r="D264" s="211" t="str">
        <f>IF(DIGITAR!D264="","",DIGITAR!D264)</f>
        <v/>
      </c>
      <c r="E264" s="388">
        <f>IF(DIGITAR!E264="","",DIGITAR!E264)</f>
        <v>0.8</v>
      </c>
      <c r="F264" s="211" t="str">
        <f>DIGITAR!L264</f>
        <v/>
      </c>
      <c r="G264" s="211" t="str">
        <f>DIGITAR!M264</f>
        <v/>
      </c>
      <c r="H264" s="211" t="str">
        <f>DIGITAR!N264</f>
        <v/>
      </c>
      <c r="I264" s="380" t="str">
        <f>DIGITAR!O264</f>
        <v/>
      </c>
      <c r="J264" s="211" t="str">
        <f>DIGITAR!P264</f>
        <v/>
      </c>
    </row>
    <row r="265" spans="1:10" ht="16.5" thickBot="1" x14ac:dyDescent="0.3">
      <c r="A265" s="211" t="str">
        <f>IF(DIGITAR!A265="","",DIGITAR!A265)</f>
        <v/>
      </c>
      <c r="B265" s="211" t="str">
        <f>IF(DIGITAR!B265="","",DIGITAR!B265)</f>
        <v>NOZES</v>
      </c>
      <c r="C265" s="211" t="e">
        <f>IF(DIGITAR!#REF!="","",DIGITAR!#REF!)</f>
        <v>#REF!</v>
      </c>
      <c r="D265" s="211" t="str">
        <f>IF(DIGITAR!D265="","",DIGITAR!D265)</f>
        <v/>
      </c>
      <c r="E265" s="388">
        <f>IF(DIGITAR!E265="","",DIGITAR!E265)</f>
        <v>10</v>
      </c>
      <c r="F265" s="211" t="str">
        <f>DIGITAR!L265</f>
        <v/>
      </c>
      <c r="G265" s="211" t="str">
        <f>DIGITAR!M265</f>
        <v/>
      </c>
      <c r="H265" s="211" t="str">
        <f>DIGITAR!N265</f>
        <v/>
      </c>
      <c r="I265" s="380">
        <f>DIGITAR!O265</f>
        <v>0</v>
      </c>
      <c r="J265" s="211" t="str">
        <f>DIGITAR!P265</f>
        <v/>
      </c>
    </row>
    <row r="266" spans="1:10" ht="16.5" thickBot="1" x14ac:dyDescent="0.3">
      <c r="A266" s="211" t="str">
        <f>IF(DIGITAR!A266="","",DIGITAR!A266)</f>
        <v/>
      </c>
      <c r="B266" s="211" t="str">
        <f>IF(DIGITAR!B266="","",DIGITAR!B266)</f>
        <v>PERA</v>
      </c>
      <c r="C266" s="211" t="str">
        <f>IF(DIGITAR!C266="","",DIGITAR!C266)</f>
        <v>ASIÁTICA</v>
      </c>
      <c r="D266" s="211" t="str">
        <f>IF(DIGITAR!D266="","",DIGITAR!D266)</f>
        <v/>
      </c>
      <c r="E266" s="388">
        <f>IF(DIGITAR!E266="","",DIGITAR!E266)</f>
        <v>18</v>
      </c>
      <c r="F266" s="211" t="str">
        <f>DIGITAR!L266</f>
        <v/>
      </c>
      <c r="G266" s="211" t="str">
        <f>DIGITAR!M266</f>
        <v/>
      </c>
      <c r="H266" s="211" t="str">
        <f>DIGITAR!N266</f>
        <v/>
      </c>
      <c r="I266" s="380" t="str">
        <f>DIGITAR!O266</f>
        <v/>
      </c>
      <c r="J266" s="211" t="str">
        <f>DIGITAR!P266</f>
        <v/>
      </c>
    </row>
    <row r="267" spans="1:10" ht="16.5" thickBot="1" x14ac:dyDescent="0.3">
      <c r="A267" s="211" t="str">
        <f>IF(DIGITAR!A267="","",DIGITAR!A267)</f>
        <v/>
      </c>
      <c r="B267" s="211" t="str">
        <f>IF(DIGITAR!B267="","",DIGITAR!B267)</f>
        <v>PERA</v>
      </c>
      <c r="C267" s="211" t="str">
        <f>IF(DIGITAR!C267="","",DIGITAR!C267)</f>
        <v>CHINESA</v>
      </c>
      <c r="D267" s="211" t="str">
        <f>IF(DIGITAR!D267="","",DIGITAR!D267)</f>
        <v/>
      </c>
      <c r="E267" s="388">
        <f>IF(DIGITAR!E267="","",DIGITAR!E267)</f>
        <v>20</v>
      </c>
      <c r="F267" s="211" t="str">
        <f>DIGITAR!L267</f>
        <v/>
      </c>
      <c r="G267" s="211" t="str">
        <f>DIGITAR!M267</f>
        <v/>
      </c>
      <c r="H267" s="211" t="str">
        <f>DIGITAR!N267</f>
        <v/>
      </c>
      <c r="I267" s="380" t="str">
        <f>DIGITAR!O267</f>
        <v/>
      </c>
      <c r="J267" s="211" t="str">
        <f>DIGITAR!P267</f>
        <v/>
      </c>
    </row>
    <row r="268" spans="1:10" ht="16.5" thickBot="1" x14ac:dyDescent="0.3">
      <c r="A268" s="211" t="str">
        <f>IF(DIGITAR!A268="","",DIGITAR!A268)</f>
        <v/>
      </c>
      <c r="B268" s="211" t="str">
        <f>IF(DIGITAR!B268="","",DIGITAR!B268)</f>
        <v>PERA</v>
      </c>
      <c r="C268" s="211" t="str">
        <f>IF(DIGITAR!C268="","",DIGITAR!C268)</f>
        <v>DANJOU</v>
      </c>
      <c r="D268" s="211" t="str">
        <f>IF(DIGITAR!D268="","",DIGITAR!D268)</f>
        <v>mCx</v>
      </c>
      <c r="E268" s="388">
        <f>IF(DIGITAR!E268="","",DIGITAR!E268)</f>
        <v>10</v>
      </c>
      <c r="F268" s="211" t="str">
        <f>DIGITAR!L268</f>
        <v/>
      </c>
      <c r="G268" s="211" t="str">
        <f>DIGITAR!M268</f>
        <v/>
      </c>
      <c r="H268" s="211" t="str">
        <f>DIGITAR!N268</f>
        <v/>
      </c>
      <c r="I268" s="380" t="str">
        <f>DIGITAR!O268</f>
        <v/>
      </c>
      <c r="J268" s="211" t="str">
        <f>DIGITAR!P268</f>
        <v/>
      </c>
    </row>
    <row r="269" spans="1:10" ht="16.5" thickBot="1" x14ac:dyDescent="0.3">
      <c r="A269" s="211" t="str">
        <f>IF(DIGITAR!A269="","",DIGITAR!A269)</f>
        <v/>
      </c>
      <c r="B269" s="211" t="str">
        <f>IF(DIGITAR!B269="","",DIGITAR!B269)</f>
        <v>PERA</v>
      </c>
      <c r="C269" s="211" t="str">
        <f>IF(DIGITAR!C269="","",DIGITAR!C269)</f>
        <v>ERCOLINE</v>
      </c>
      <c r="D269" s="211" t="str">
        <f>IF(DIGITAR!D269="","",DIGITAR!D269)</f>
        <v/>
      </c>
      <c r="E269" s="388">
        <f>IF(DIGITAR!E269="","",DIGITAR!E269)</f>
        <v>18</v>
      </c>
      <c r="F269" s="211" t="str">
        <f>DIGITAR!L269</f>
        <v/>
      </c>
      <c r="G269" s="211" t="str">
        <f>DIGITAR!M269</f>
        <v/>
      </c>
      <c r="H269" s="211" t="str">
        <f>DIGITAR!N269</f>
        <v/>
      </c>
      <c r="I269" s="380" t="str">
        <f>DIGITAR!O269</f>
        <v/>
      </c>
      <c r="J269" s="211" t="str">
        <f>DIGITAR!P269</f>
        <v/>
      </c>
    </row>
    <row r="270" spans="1:10" ht="16.5" thickBot="1" x14ac:dyDescent="0.3">
      <c r="A270" s="211" t="str">
        <f>IF(DIGITAR!A270="","",DIGITAR!A270)</f>
        <v/>
      </c>
      <c r="B270" s="211" t="str">
        <f>IF(DIGITAR!B270="","",DIGITAR!B270)</f>
        <v>PERA</v>
      </c>
      <c r="C270" s="211" t="str">
        <f>IF(DIGITAR!C270="","",DIGITAR!C270)</f>
        <v>ESPANHOLA</v>
      </c>
      <c r="D270" s="211" t="str">
        <f>IF(DIGITAR!D270="","",DIGITAR!D270)</f>
        <v/>
      </c>
      <c r="E270" s="388">
        <f>IF(DIGITAR!E270="","",DIGITAR!E270)</f>
        <v>10</v>
      </c>
      <c r="F270" s="211" t="str">
        <f>DIGITAR!L270</f>
        <v/>
      </c>
      <c r="G270" s="211" t="str">
        <f>DIGITAR!M270</f>
        <v/>
      </c>
      <c r="H270" s="211" t="str">
        <f>DIGITAR!N270</f>
        <v/>
      </c>
      <c r="I270" s="380" t="str">
        <f>DIGITAR!O270</f>
        <v/>
      </c>
      <c r="J270" s="211" t="str">
        <f>DIGITAR!P270</f>
        <v/>
      </c>
    </row>
    <row r="271" spans="1:10" ht="16.5" thickBot="1" x14ac:dyDescent="0.3">
      <c r="A271" s="211" t="str">
        <f>IF(DIGITAR!A271="","",DIGITAR!A271)</f>
        <v/>
      </c>
      <c r="B271" s="211" t="str">
        <f>IF(DIGITAR!B271="","",DIGITAR!B271)</f>
        <v>PERA</v>
      </c>
      <c r="C271" s="211" t="str">
        <f>IF(DIGITAR!C271="","",DIGITAR!C271)</f>
        <v>FORELLE</v>
      </c>
      <c r="D271" s="211" t="str">
        <f>IF(DIGITAR!D271="","",DIGITAR!D271)</f>
        <v/>
      </c>
      <c r="E271" s="388">
        <f>IF(DIGITAR!E271="","",DIGITAR!E271)</f>
        <v>10</v>
      </c>
      <c r="F271" s="211" t="str">
        <f>DIGITAR!L271</f>
        <v/>
      </c>
      <c r="G271" s="211" t="str">
        <f>DIGITAR!M271</f>
        <v/>
      </c>
      <c r="H271" s="211" t="str">
        <f>DIGITAR!N271</f>
        <v/>
      </c>
      <c r="I271" s="380" t="str">
        <f>DIGITAR!O271</f>
        <v/>
      </c>
      <c r="J271" s="211" t="str">
        <f>DIGITAR!P271</f>
        <v/>
      </c>
    </row>
    <row r="272" spans="1:10" ht="16.5" thickBot="1" x14ac:dyDescent="0.3">
      <c r="A272" s="211" t="str">
        <f>IF(DIGITAR!A272="","",DIGITAR!A272)</f>
        <v/>
      </c>
      <c r="B272" s="211" t="str">
        <f>IF(DIGITAR!B272="","",DIGITAR!B272)</f>
        <v>PERA</v>
      </c>
      <c r="C272" s="211" t="str">
        <f>IF(DIGITAR!C272="","",DIGITAR!C272)</f>
        <v>FORELLE</v>
      </c>
      <c r="D272" s="211" t="str">
        <f>IF(DIGITAR!D272="","",DIGITAR!D272)</f>
        <v/>
      </c>
      <c r="E272" s="388">
        <f>IF(DIGITAR!E272="","",DIGITAR!E272)</f>
        <v>12</v>
      </c>
      <c r="F272" s="211" t="str">
        <f>DIGITAR!L272</f>
        <v/>
      </c>
      <c r="G272" s="211" t="str">
        <f>DIGITAR!M272</f>
        <v/>
      </c>
      <c r="H272" s="211" t="str">
        <f>DIGITAR!N272</f>
        <v/>
      </c>
      <c r="I272" s="380" t="str">
        <f>DIGITAR!O272</f>
        <v/>
      </c>
      <c r="J272" s="211" t="str">
        <f>DIGITAR!P272</f>
        <v/>
      </c>
    </row>
    <row r="273" spans="1:10" ht="16.5" thickBot="1" x14ac:dyDescent="0.3">
      <c r="A273" s="211" t="str">
        <f>IF(DIGITAR!A273="","",DIGITAR!A273)</f>
        <v/>
      </c>
      <c r="B273" s="211" t="str">
        <f>IF(DIGITAR!B273="","",DIGITAR!B273)</f>
        <v>PERA</v>
      </c>
      <c r="C273" s="211" t="str">
        <f>IF(DIGITAR!C265="","",DIGITAR!C265)</f>
        <v xml:space="preserve">GIFFARD </v>
      </c>
      <c r="D273" s="211">
        <f>IF(DIGITAR!D273="","",DIGITAR!D273)</f>
        <v>80</v>
      </c>
      <c r="E273" s="388">
        <f>IF(DIGITAR!E273="","",DIGITAR!E273)</f>
        <v>20</v>
      </c>
      <c r="F273" s="211" t="str">
        <f>DIGITAR!L273</f>
        <v/>
      </c>
      <c r="G273" s="211" t="str">
        <f>DIGITAR!M273</f>
        <v/>
      </c>
      <c r="H273" s="211" t="str">
        <f>DIGITAR!N273</f>
        <v/>
      </c>
      <c r="I273" s="380" t="str">
        <f>DIGITAR!O273</f>
        <v/>
      </c>
      <c r="J273" s="211" t="str">
        <f>DIGITAR!P273</f>
        <v/>
      </c>
    </row>
    <row r="274" spans="1:10" ht="16.5" thickBot="1" x14ac:dyDescent="0.3">
      <c r="A274" s="211" t="str">
        <f>IF(DIGITAR!A274="","",DIGITAR!A274)</f>
        <v/>
      </c>
      <c r="B274" s="211" t="str">
        <f>IF(DIGITAR!B274="","",DIGITAR!B274)</f>
        <v>PERA</v>
      </c>
      <c r="C274" s="211" t="str">
        <f>IF(DIGITAR!C274="","",DIGITAR!C274)</f>
        <v xml:space="preserve">GIFFARD </v>
      </c>
      <c r="D274" s="211">
        <f>IF(DIGITAR!D274="","",DIGITAR!D274)</f>
        <v>120</v>
      </c>
      <c r="E274" s="388">
        <f>IF(DIGITAR!E274="","",DIGITAR!E274)</f>
        <v>20</v>
      </c>
      <c r="F274" s="211" t="str">
        <f>DIGITAR!L274</f>
        <v/>
      </c>
      <c r="G274" s="211" t="str">
        <f>DIGITAR!M274</f>
        <v/>
      </c>
      <c r="H274" s="211" t="str">
        <f>DIGITAR!N274</f>
        <v/>
      </c>
      <c r="I274" s="380" t="str">
        <f>DIGITAR!O274</f>
        <v/>
      </c>
      <c r="J274" s="211" t="str">
        <f>DIGITAR!P274</f>
        <v/>
      </c>
    </row>
    <row r="275" spans="1:10" ht="16.5" thickBot="1" x14ac:dyDescent="0.3">
      <c r="A275" s="211" t="str">
        <f>IF(DIGITAR!A275="","",DIGITAR!A275)</f>
        <v/>
      </c>
      <c r="B275" s="211" t="str">
        <f>IF(DIGITAR!B275="","",DIGITAR!B275)</f>
        <v>PERA</v>
      </c>
      <c r="C275" s="211" t="str">
        <f>IF(DIGITAR!C275="","",DIGITAR!C275)</f>
        <v xml:space="preserve">GIFFARD </v>
      </c>
      <c r="D275" s="211">
        <f>IF(DIGITAR!D275="","",DIGITAR!D275)</f>
        <v>135</v>
      </c>
      <c r="E275" s="388">
        <f>IF(DIGITAR!E275="","",DIGITAR!E275)</f>
        <v>20</v>
      </c>
      <c r="F275" s="211" t="str">
        <f>DIGITAR!L275</f>
        <v/>
      </c>
      <c r="G275" s="211" t="str">
        <f>DIGITAR!M275</f>
        <v/>
      </c>
      <c r="H275" s="211" t="str">
        <f>DIGITAR!N275</f>
        <v/>
      </c>
      <c r="I275" s="380" t="str">
        <f>DIGITAR!O275</f>
        <v/>
      </c>
      <c r="J275" s="211" t="str">
        <f>DIGITAR!P275</f>
        <v/>
      </c>
    </row>
    <row r="276" spans="1:10" ht="16.5" thickBot="1" x14ac:dyDescent="0.3">
      <c r="A276" s="211" t="str">
        <f>IF(DIGITAR!A276="","",DIGITAR!A276)</f>
        <v/>
      </c>
      <c r="B276" s="211" t="str">
        <f>IF(DIGITAR!B276="","",DIGITAR!B276)</f>
        <v>PERA</v>
      </c>
      <c r="C276" s="211" t="str">
        <f>IF(DIGITAR!C276="","",DIGITAR!C276)</f>
        <v xml:space="preserve">GIFFARD </v>
      </c>
      <c r="D276" s="211" t="str">
        <f>IF(DIGITAR!D276="","",DIGITAR!D276)</f>
        <v>mCx</v>
      </c>
      <c r="E276" s="388">
        <f>IF(DIGITAR!E276="","",DIGITAR!E276)</f>
        <v>10</v>
      </c>
      <c r="F276" s="211" t="str">
        <f>DIGITAR!L276</f>
        <v/>
      </c>
      <c r="G276" s="211" t="str">
        <f>DIGITAR!M276</f>
        <v/>
      </c>
      <c r="H276" s="211" t="str">
        <f>DIGITAR!N276</f>
        <v/>
      </c>
      <c r="I276" s="380" t="str">
        <f>DIGITAR!O276</f>
        <v/>
      </c>
      <c r="J276" s="211" t="str">
        <f>DIGITAR!P276</f>
        <v/>
      </c>
    </row>
    <row r="277" spans="1:10" ht="16.5" thickBot="1" x14ac:dyDescent="0.3">
      <c r="A277" s="211" t="str">
        <f>IF(DIGITAR!A277="","",DIGITAR!A277)</f>
        <v/>
      </c>
      <c r="B277" s="211" t="str">
        <f>IF(DIGITAR!B277="","",DIGITAR!B277)</f>
        <v>PERA</v>
      </c>
      <c r="C277" s="211" t="str">
        <f>IF(DIGITAR!C277="","",DIGITAR!C277)</f>
        <v>HERCOLINE</v>
      </c>
      <c r="D277" s="211" t="str">
        <f>IF(DIGITAR!D277="","",DIGITAR!D277)</f>
        <v/>
      </c>
      <c r="E277" s="388">
        <f>IF(DIGITAR!E277="","",DIGITAR!E277)</f>
        <v>18</v>
      </c>
      <c r="F277" s="211" t="str">
        <f>DIGITAR!L277</f>
        <v/>
      </c>
      <c r="G277" s="211" t="str">
        <f>DIGITAR!M277</f>
        <v/>
      </c>
      <c r="H277" s="211" t="str">
        <f>DIGITAR!N277</f>
        <v/>
      </c>
      <c r="I277" s="380" t="str">
        <f>DIGITAR!O277</f>
        <v/>
      </c>
      <c r="J277" s="211" t="str">
        <f>DIGITAR!P277</f>
        <v/>
      </c>
    </row>
    <row r="278" spans="1:10" ht="16.5" thickBot="1" x14ac:dyDescent="0.3">
      <c r="A278" s="211" t="str">
        <f>IF(DIGITAR!A278="","",DIGITAR!A278)</f>
        <v/>
      </c>
      <c r="B278" s="211" t="str">
        <f>IF(DIGITAR!B278="","",DIGITAR!B278)</f>
        <v>PERA</v>
      </c>
      <c r="C278" s="211" t="str">
        <f>IF(DIGITAR!C278="","",DIGITAR!C278)</f>
        <v>HOSSUI</v>
      </c>
      <c r="D278" s="211" t="str">
        <f>IF(DIGITAR!D278="","",DIGITAR!D278)</f>
        <v/>
      </c>
      <c r="E278" s="388">
        <f>IF(DIGITAR!E278="","",DIGITAR!E278)</f>
        <v>18</v>
      </c>
      <c r="F278" s="211" t="str">
        <f>DIGITAR!L278</f>
        <v/>
      </c>
      <c r="G278" s="211" t="str">
        <f>DIGITAR!M278</f>
        <v/>
      </c>
      <c r="H278" s="211" t="str">
        <f>DIGITAR!N278</f>
        <v/>
      </c>
      <c r="I278" s="380" t="str">
        <f>DIGITAR!O278</f>
        <v/>
      </c>
      <c r="J278" s="211" t="str">
        <f>DIGITAR!P278</f>
        <v/>
      </c>
    </row>
    <row r="279" spans="1:10" ht="16.5" thickBot="1" x14ac:dyDescent="0.3">
      <c r="A279" s="211">
        <f>IF(DIGITAR!A279="","",DIGITAR!A279)</f>
        <v>58</v>
      </c>
      <c r="B279" s="211" t="str">
        <f>IF(DIGITAR!B279="","",DIGITAR!B279)</f>
        <v>PERA</v>
      </c>
      <c r="C279" s="211" t="str">
        <f>IF(DIGITAR!C279="","",DIGITAR!C279)</f>
        <v>PARK-S TRIUMPH</v>
      </c>
      <c r="D279" s="211" t="str">
        <f>IF(DIGITAR!D279="","",DIGITAR!D279)</f>
        <v>T80</v>
      </c>
      <c r="E279" s="388">
        <f>IF(DIGITAR!E279="","",DIGITAR!E279)</f>
        <v>18</v>
      </c>
      <c r="F279" s="211">
        <f>DIGITAR!L279</f>
        <v>200</v>
      </c>
      <c r="G279" s="211">
        <f>DIGITAR!M279</f>
        <v>200</v>
      </c>
      <c r="H279" s="211">
        <f>DIGITAR!N279</f>
        <v>200</v>
      </c>
      <c r="I279" s="380" t="str">
        <f>DIGITAR!O279</f>
        <v>Preço em alta</v>
      </c>
      <c r="J279" s="211">
        <f>DIGITAR!P279</f>
        <v>190</v>
      </c>
    </row>
    <row r="280" spans="1:10" ht="16.5" thickBot="1" x14ac:dyDescent="0.3">
      <c r="A280" s="211" t="str">
        <f>IF(DIGITAR!A280="","",DIGITAR!A280)</f>
        <v/>
      </c>
      <c r="B280" s="211" t="str">
        <f>IF(DIGITAR!B280="","",DIGITAR!B280)</f>
        <v>PERA</v>
      </c>
      <c r="C280" s="211" t="str">
        <f>IF(DIGITAR!C280="","",DIGITAR!C280)</f>
        <v>PARK-S TRIUMPH</v>
      </c>
      <c r="D280" s="211" t="str">
        <f>IF(DIGITAR!D280="","",DIGITAR!D280)</f>
        <v>T80</v>
      </c>
      <c r="E280" s="388">
        <f>IF(DIGITAR!E280="","",DIGITAR!E280)</f>
        <v>18</v>
      </c>
      <c r="F280" s="211" t="str">
        <f>DIGITAR!L280</f>
        <v/>
      </c>
      <c r="G280" s="211" t="str">
        <f>DIGITAR!M280</f>
        <v/>
      </c>
      <c r="H280" s="211" t="str">
        <f>DIGITAR!N280</f>
        <v/>
      </c>
      <c r="I280" s="380" t="str">
        <f>DIGITAR!O280</f>
        <v/>
      </c>
      <c r="J280" s="211" t="str">
        <f>DIGITAR!P280</f>
        <v/>
      </c>
    </row>
    <row r="281" spans="1:10" ht="16.5" thickBot="1" x14ac:dyDescent="0.3">
      <c r="A281" s="211" t="str">
        <f>IF(DIGITAR!A281="","",DIGITAR!A281)</f>
        <v/>
      </c>
      <c r="B281" s="211" t="str">
        <f>IF(DIGITAR!B281="","",DIGITAR!B281)</f>
        <v>PERA</v>
      </c>
      <c r="C281" s="211" t="str">
        <f>IF(DIGITAR!C281="","",DIGITAR!C281)</f>
        <v>PARK-S TRIUMPH</v>
      </c>
      <c r="D281" s="211" t="str">
        <f>IF(DIGITAR!D281="","",DIGITAR!D281)</f>
        <v>T90</v>
      </c>
      <c r="E281" s="388">
        <f>IF(DIGITAR!E281="","",DIGITAR!E281)</f>
        <v>18</v>
      </c>
      <c r="F281" s="211" t="str">
        <f>DIGITAR!L281</f>
        <v/>
      </c>
      <c r="G281" s="211" t="str">
        <f>DIGITAR!M281</f>
        <v/>
      </c>
      <c r="H281" s="211" t="str">
        <f>DIGITAR!N281</f>
        <v/>
      </c>
      <c r="I281" s="380" t="str">
        <f>DIGITAR!O281</f>
        <v/>
      </c>
      <c r="J281" s="211" t="str">
        <f>DIGITAR!P281</f>
        <v/>
      </c>
    </row>
    <row r="282" spans="1:10" ht="16.5" thickBot="1" x14ac:dyDescent="0.3">
      <c r="A282" s="211" t="str">
        <f>IF(DIGITAR!A282="","",DIGITAR!A282)</f>
        <v/>
      </c>
      <c r="B282" s="211" t="str">
        <f>IF(DIGITAR!B282="","",DIGITAR!B282)</f>
        <v>PERA</v>
      </c>
      <c r="C282" s="211" t="str">
        <f>IF(DIGITAR!C282="","",DIGITAR!C282)</f>
        <v>PARK-S TRIUMPH</v>
      </c>
      <c r="D282" s="211">
        <f>IF(DIGITAR!D282="","",DIGITAR!D282)</f>
        <v>100</v>
      </c>
      <c r="E282" s="388">
        <f>IF(DIGITAR!E282="","",DIGITAR!E282)</f>
        <v>18</v>
      </c>
      <c r="F282" s="211" t="str">
        <f>DIGITAR!L282</f>
        <v/>
      </c>
      <c r="G282" s="211" t="str">
        <f>DIGITAR!M282</f>
        <v/>
      </c>
      <c r="H282" s="211" t="str">
        <f>DIGITAR!N282</f>
        <v/>
      </c>
      <c r="I282" s="380" t="str">
        <f>DIGITAR!O282</f>
        <v/>
      </c>
      <c r="J282" s="211" t="str">
        <f>DIGITAR!P282</f>
        <v/>
      </c>
    </row>
    <row r="283" spans="1:10" ht="16.5" thickBot="1" x14ac:dyDescent="0.3">
      <c r="A283" s="211" t="str">
        <f>IF(DIGITAR!A283="","",DIGITAR!A283)</f>
        <v/>
      </c>
      <c r="B283" s="211" t="str">
        <f>IF(DIGITAR!B283="","",DIGITAR!B283)</f>
        <v>PERA</v>
      </c>
      <c r="C283" s="211" t="str">
        <f>IF(DIGITAR!C283="","",DIGITAR!C283)</f>
        <v>PARK-S TRIUMPH</v>
      </c>
      <c r="D283" s="211" t="str">
        <f>IF(DIGITAR!D283="","",DIGITAR!D283)</f>
        <v>T120</v>
      </c>
      <c r="E283" s="388">
        <f>IF(DIGITAR!E283="","",DIGITAR!E283)</f>
        <v>18</v>
      </c>
      <c r="F283" s="211" t="str">
        <f>DIGITAR!L283</f>
        <v/>
      </c>
      <c r="G283" s="211" t="str">
        <f>DIGITAR!M283</f>
        <v/>
      </c>
      <c r="H283" s="211" t="str">
        <f>DIGITAR!N283</f>
        <v/>
      </c>
      <c r="I283" s="380" t="str">
        <f>DIGITAR!O283</f>
        <v/>
      </c>
      <c r="J283" s="211" t="str">
        <f>DIGITAR!P283</f>
        <v/>
      </c>
    </row>
    <row r="284" spans="1:10" ht="16.5" thickBot="1" x14ac:dyDescent="0.3">
      <c r="A284" s="211">
        <f>IF(DIGITAR!A284="","",DIGITAR!A284)</f>
        <v>59</v>
      </c>
      <c r="B284" s="211" t="str">
        <f>IF(DIGITAR!B284="","",DIGITAR!B284)</f>
        <v>PERA</v>
      </c>
      <c r="C284" s="211" t="str">
        <f>IF(DIGITAR!C284="","",DIGITAR!C284)</f>
        <v>PARK-S TRIUMPH</v>
      </c>
      <c r="D284" s="211" t="str">
        <f>IF(DIGITAR!D284="","",DIGITAR!D284)</f>
        <v>T135</v>
      </c>
      <c r="E284" s="388">
        <f>IF(DIGITAR!E284="","",DIGITAR!E284)</f>
        <v>18</v>
      </c>
      <c r="F284" s="211">
        <f>DIGITAR!L284</f>
        <v>175</v>
      </c>
      <c r="G284" s="211">
        <f>DIGITAR!M284</f>
        <v>175</v>
      </c>
      <c r="H284" s="211">
        <f>DIGITAR!N284</f>
        <v>175</v>
      </c>
      <c r="I284" s="380" t="str">
        <f>DIGITAR!O284</f>
        <v>Preço estável</v>
      </c>
      <c r="J284" s="211">
        <f>DIGITAR!P284</f>
        <v>175</v>
      </c>
    </row>
    <row r="285" spans="1:10" ht="16.5" thickBot="1" x14ac:dyDescent="0.3">
      <c r="A285" s="211" t="str">
        <f>IF(DIGITAR!A285="","",DIGITAR!A285)</f>
        <v/>
      </c>
      <c r="B285" s="211" t="str">
        <f>IF(DIGITAR!B285="","",DIGITAR!B285)</f>
        <v>PERA</v>
      </c>
      <c r="C285" s="211" t="str">
        <f>IF(DIGITAR!C285="","",DIGITAR!C285)</f>
        <v>PARK-S TRIUMPH</v>
      </c>
      <c r="D285" s="211" t="str">
        <f>IF(DIGITAR!D285="","",DIGITAR!D285)</f>
        <v>T150</v>
      </c>
      <c r="E285" s="388">
        <f>IF(DIGITAR!E285="","",DIGITAR!E285)</f>
        <v>18</v>
      </c>
      <c r="F285" s="211" t="str">
        <f>DIGITAR!L285</f>
        <v/>
      </c>
      <c r="G285" s="211" t="str">
        <f>DIGITAR!M285</f>
        <v/>
      </c>
      <c r="H285" s="211" t="str">
        <f>DIGITAR!N285</f>
        <v/>
      </c>
      <c r="I285" s="380" t="str">
        <f>DIGITAR!O285</f>
        <v/>
      </c>
      <c r="J285" s="211" t="str">
        <f>DIGITAR!P285</f>
        <v/>
      </c>
    </row>
    <row r="286" spans="1:10" ht="16.5" thickBot="1" x14ac:dyDescent="0.3">
      <c r="A286" s="211">
        <f>IF(DIGITAR!A286="","",DIGITAR!A286)</f>
        <v>60</v>
      </c>
      <c r="B286" s="211" t="str">
        <f>IF(DIGITAR!B286="","",DIGITAR!B286)</f>
        <v>PERA</v>
      </c>
      <c r="C286" s="211" t="str">
        <f>IF(DIGITAR!C286="","",DIGITAR!C286)</f>
        <v>PARK-S TRIUMPH</v>
      </c>
      <c r="D286" s="211" t="str">
        <f>IF(DIGITAR!D286="","",DIGITAR!D286)</f>
        <v>mCx T 40</v>
      </c>
      <c r="E286" s="388">
        <f>IF(DIGITAR!E286="","",DIGITAR!E286)</f>
        <v>9</v>
      </c>
      <c r="F286" s="211">
        <f>DIGITAR!L286</f>
        <v>100</v>
      </c>
      <c r="G286" s="211">
        <f>DIGITAR!M286</f>
        <v>100</v>
      </c>
      <c r="H286" s="211">
        <f>DIGITAR!N286</f>
        <v>100</v>
      </c>
      <c r="I286" s="380" t="str">
        <f>DIGITAR!O286</f>
        <v>Preço em alta</v>
      </c>
      <c r="J286" s="211">
        <f>DIGITAR!P286</f>
        <v>95</v>
      </c>
    </row>
    <row r="287" spans="1:10" ht="16.5" thickBot="1" x14ac:dyDescent="0.3">
      <c r="A287" s="211">
        <f>IF(DIGITAR!A287="","",DIGITAR!A287)</f>
        <v>61</v>
      </c>
      <c r="B287" s="211" t="str">
        <f>IF(DIGITAR!B287="","",DIGITAR!B287)</f>
        <v>PERA</v>
      </c>
      <c r="C287" s="211" t="str">
        <f>IF(DIGITAR!C287="","",DIGITAR!C287)</f>
        <v xml:space="preserve">PORTUGUESA </v>
      </c>
      <c r="D287" s="211" t="str">
        <f>IF(DIGITAR!D287="","",DIGITAR!D287)</f>
        <v>pac.</v>
      </c>
      <c r="E287" s="388">
        <f>IF(DIGITAR!E287="","",DIGITAR!E287)</f>
        <v>10</v>
      </c>
      <c r="F287" s="211">
        <f>DIGITAR!L287</f>
        <v>170</v>
      </c>
      <c r="G287" s="211">
        <f>DIGITAR!M287</f>
        <v>170</v>
      </c>
      <c r="H287" s="211">
        <f>DIGITAR!N287</f>
        <v>170</v>
      </c>
      <c r="I287" s="380" t="str">
        <f>DIGITAR!O287</f>
        <v/>
      </c>
      <c r="J287" s="211" t="str">
        <f>DIGITAR!P287</f>
        <v/>
      </c>
    </row>
    <row r="288" spans="1:10" ht="16.5" thickBot="1" x14ac:dyDescent="0.3">
      <c r="A288" s="211" t="str">
        <f>IF(DIGITAR!A288="","",DIGITAR!A288)</f>
        <v/>
      </c>
      <c r="B288" s="211" t="str">
        <f>IF(DIGITAR!B288="","",DIGITAR!B288)</f>
        <v>PERA</v>
      </c>
      <c r="C288" s="211" t="str">
        <f>IF(DIGITAR!C288="","",DIGITAR!C288)</f>
        <v xml:space="preserve">PORTUGUESA </v>
      </c>
      <c r="D288" s="211" t="str">
        <f>IF(DIGITAR!D288="","",DIGITAR!D288)</f>
        <v>solta</v>
      </c>
      <c r="E288" s="388">
        <f>IF(DIGITAR!E288="","",DIGITAR!E288)</f>
        <v>10</v>
      </c>
      <c r="F288" s="211" t="str">
        <f>DIGITAR!L288</f>
        <v/>
      </c>
      <c r="G288" s="211" t="str">
        <f>DIGITAR!M288</f>
        <v/>
      </c>
      <c r="H288" s="211" t="str">
        <f>DIGITAR!N288</f>
        <v/>
      </c>
      <c r="I288" s="380" t="str">
        <f>DIGITAR!O288</f>
        <v/>
      </c>
      <c r="J288" s="211" t="str">
        <f>DIGITAR!P288</f>
        <v/>
      </c>
    </row>
    <row r="289" spans="1:10" ht="16.5" thickBot="1" x14ac:dyDescent="0.3">
      <c r="A289" s="211" t="str">
        <f>IF(DIGITAR!A289="","",DIGITAR!A289)</f>
        <v/>
      </c>
      <c r="B289" s="211" t="str">
        <f>IF(DIGITAR!B289="","",DIGITAR!B289)</f>
        <v>PERA</v>
      </c>
      <c r="C289" s="211" t="str">
        <f>IF(DIGITAR!C289="","",DIGITAR!C289)</f>
        <v>PORTUGUESA</v>
      </c>
      <c r="D289" s="211" t="str">
        <f>IF(DIGITAR!D289="","",DIGITAR!D289)</f>
        <v>emb.</v>
      </c>
      <c r="E289" s="388" t="str">
        <f>IF(DIGITAR!E289="","",DIGITAR!E289)</f>
        <v>uca</v>
      </c>
      <c r="F289" s="211" t="str">
        <f>DIGITAR!L289</f>
        <v/>
      </c>
      <c r="G289" s="211" t="str">
        <f>DIGITAR!M289</f>
        <v/>
      </c>
      <c r="H289" s="211" t="str">
        <f>DIGITAR!N289</f>
        <v/>
      </c>
      <c r="I289" s="380" t="str">
        <f>DIGITAR!O289</f>
        <v/>
      </c>
      <c r="J289" s="211" t="str">
        <f>DIGITAR!P289</f>
        <v/>
      </c>
    </row>
    <row r="290" spans="1:10" ht="16.5" thickBot="1" x14ac:dyDescent="0.3">
      <c r="A290" s="211" t="str">
        <f>IF(DIGITAR!A290="","",DIGITAR!A290)</f>
        <v/>
      </c>
      <c r="B290" s="211" t="str">
        <f>IF(DIGITAR!B290="","",DIGITAR!B290)</f>
        <v>PERA</v>
      </c>
      <c r="C290" s="211" t="str">
        <f>IF(DIGITAR!C290="","",DIGITAR!C290)</f>
        <v>PORTUGUESA</v>
      </c>
      <c r="D290" s="211" t="str">
        <f>IF(DIGITAR!D290="","",DIGITAR!D290)</f>
        <v>graudo</v>
      </c>
      <c r="E290" s="388" t="str">
        <f>IF(DIGITAR!E290="","",DIGITAR!E290)</f>
        <v>do</v>
      </c>
      <c r="F290" s="211" t="str">
        <f>DIGITAR!L290</f>
        <v/>
      </c>
      <c r="G290" s="211" t="str">
        <f>DIGITAR!M290</f>
        <v/>
      </c>
      <c r="H290" s="211" t="str">
        <f>DIGITAR!N290</f>
        <v/>
      </c>
      <c r="I290" s="380" t="str">
        <f>DIGITAR!O290</f>
        <v/>
      </c>
      <c r="J290" s="211" t="str">
        <f>DIGITAR!P290</f>
        <v/>
      </c>
    </row>
    <row r="291" spans="1:10" ht="16.5" thickBot="1" x14ac:dyDescent="0.3">
      <c r="A291" s="211" t="str">
        <f>IF(DIGITAR!A291="","",DIGITAR!A291)</f>
        <v/>
      </c>
      <c r="B291" s="211" t="str">
        <f>IF(DIGITAR!B291="","",DIGITAR!B291)</f>
        <v>PERA</v>
      </c>
      <c r="C291" s="211" t="str">
        <f>IF(DIGITAR!C291="","",DIGITAR!C291)</f>
        <v>PORTUGUESA</v>
      </c>
      <c r="D291" s="211" t="str">
        <f>IF(DIGITAR!D291="","",DIGITAR!D291)</f>
        <v>miudo</v>
      </c>
      <c r="E291" s="388" t="str">
        <f>IF(DIGITAR!E291="","",DIGITAR!E291)</f>
        <v>o</v>
      </c>
      <c r="F291" s="211" t="str">
        <f>DIGITAR!L291</f>
        <v/>
      </c>
      <c r="G291" s="211" t="str">
        <f>DIGITAR!M291</f>
        <v/>
      </c>
      <c r="H291" s="211" t="str">
        <f>DIGITAR!N291</f>
        <v/>
      </c>
      <c r="I291" s="380" t="str">
        <f>DIGITAR!O291</f>
        <v/>
      </c>
      <c r="J291" s="211" t="str">
        <f>DIGITAR!P291</f>
        <v/>
      </c>
    </row>
    <row r="292" spans="1:10" ht="16.5" thickBot="1" x14ac:dyDescent="0.3">
      <c r="A292" s="211" t="str">
        <f>IF(DIGITAR!A292="","",DIGITAR!A292)</f>
        <v/>
      </c>
      <c r="B292" s="211" t="str">
        <f>IF(DIGITAR!B292="","",DIGITAR!B292)</f>
        <v>PERA</v>
      </c>
      <c r="C292" s="211" t="str">
        <f>IF(DIGITAR!C292="","",DIGITAR!C292)</f>
        <v>YA CHINESA</v>
      </c>
      <c r="D292" s="211" t="str">
        <f>IF(DIGITAR!D292="","",DIGITAR!D292)</f>
        <v>imp.</v>
      </c>
      <c r="E292" s="388">
        <f>IF(DIGITAR!E292="","",DIGITAR!E292)</f>
        <v>10</v>
      </c>
      <c r="F292" s="211" t="str">
        <f>DIGITAR!L292</f>
        <v/>
      </c>
      <c r="G292" s="211" t="str">
        <f>DIGITAR!M292</f>
        <v/>
      </c>
      <c r="H292" s="211" t="str">
        <f>DIGITAR!N292</f>
        <v/>
      </c>
      <c r="I292" s="380" t="str">
        <f>DIGITAR!O292</f>
        <v/>
      </c>
      <c r="J292" s="211" t="str">
        <f>DIGITAR!P292</f>
        <v/>
      </c>
    </row>
    <row r="293" spans="1:10" ht="16.5" thickBot="1" x14ac:dyDescent="0.3">
      <c r="A293" s="211" t="str">
        <f>IF(DIGITAR!A293="","",DIGITAR!A293)</f>
        <v/>
      </c>
      <c r="B293" s="211" t="str">
        <f>IF(DIGITAR!B293="","",DIGITAR!B293)</f>
        <v>PERA</v>
      </c>
      <c r="C293" s="211" t="str">
        <f>IF(DIGITAR!C293="","",DIGITAR!C293)</f>
        <v>Yaris</v>
      </c>
      <c r="D293" s="211" t="str">
        <f>IF(DIGITAR!D293="","",DIGITAR!D293)</f>
        <v>nasc.</v>
      </c>
      <c r="E293" s="388">
        <f>IF(DIGITAR!E293="","",DIGITAR!E293)</f>
        <v>9</v>
      </c>
      <c r="F293" s="211" t="str">
        <f>DIGITAR!L293</f>
        <v/>
      </c>
      <c r="G293" s="211" t="str">
        <f>DIGITAR!M293</f>
        <v/>
      </c>
      <c r="H293" s="211" t="str">
        <f>DIGITAR!N293</f>
        <v/>
      </c>
      <c r="I293" s="380" t="str">
        <f>DIGITAR!O293</f>
        <v/>
      </c>
      <c r="J293" s="211" t="str">
        <f>DIGITAR!P293</f>
        <v/>
      </c>
    </row>
    <row r="294" spans="1:10" ht="16.5" thickBot="1" x14ac:dyDescent="0.3">
      <c r="A294" s="211" t="str">
        <f>IF(DIGITAR!A294="","",DIGITAR!A294)</f>
        <v/>
      </c>
      <c r="B294" s="211" t="str">
        <f>IF(DIGITAR!B294="","",DIGITAR!B294)</f>
        <v>PERA</v>
      </c>
      <c r="C294" s="211" t="str">
        <f>IF(DIGITAR!C294="","",DIGITAR!C294)</f>
        <v xml:space="preserve">WILLIAM'S </v>
      </c>
      <c r="D294" s="211">
        <f>IF(DIGITAR!D294="","",DIGITAR!D294)</f>
        <v>80</v>
      </c>
      <c r="E294" s="388">
        <f>IF(DIGITAR!E294="","",DIGITAR!E294)</f>
        <v>18</v>
      </c>
      <c r="F294" s="211" t="str">
        <f>DIGITAR!L294</f>
        <v/>
      </c>
      <c r="G294" s="211" t="str">
        <f>DIGITAR!M294</f>
        <v/>
      </c>
      <c r="H294" s="211" t="str">
        <f>DIGITAR!N294</f>
        <v/>
      </c>
      <c r="I294" s="380" t="str">
        <f>DIGITAR!O294</f>
        <v/>
      </c>
      <c r="J294" s="211" t="str">
        <f>DIGITAR!P294</f>
        <v/>
      </c>
    </row>
    <row r="295" spans="1:10" ht="16.5" thickBot="1" x14ac:dyDescent="0.3">
      <c r="A295" s="211" t="str">
        <f>IF(DIGITAR!A295="","",DIGITAR!A295)</f>
        <v/>
      </c>
      <c r="B295" s="211" t="str">
        <f>IF(DIGITAR!B295="","",DIGITAR!B295)</f>
        <v>PERA</v>
      </c>
      <c r="C295" s="211" t="str">
        <f>IF(DIGITAR!C295="","",DIGITAR!C295)</f>
        <v xml:space="preserve">WILLIAM'S </v>
      </c>
      <c r="D295" s="211">
        <f>IF(DIGITAR!D295="","",DIGITAR!D295)</f>
        <v>90</v>
      </c>
      <c r="E295" s="388">
        <f>IF(DIGITAR!E295="","",DIGITAR!E295)</f>
        <v>18</v>
      </c>
      <c r="F295" s="211" t="str">
        <f>DIGITAR!L295</f>
        <v/>
      </c>
      <c r="G295" s="211" t="str">
        <f>DIGITAR!M295</f>
        <v/>
      </c>
      <c r="H295" s="211" t="str">
        <f>DIGITAR!N295</f>
        <v/>
      </c>
      <c r="I295" s="380" t="str">
        <f>DIGITAR!O295</f>
        <v/>
      </c>
      <c r="J295" s="211" t="str">
        <f>DIGITAR!P295</f>
        <v/>
      </c>
    </row>
    <row r="296" spans="1:10" ht="16.5" thickBot="1" x14ac:dyDescent="0.3">
      <c r="A296" s="211" t="str">
        <f>IF(DIGITAR!A296="","",DIGITAR!A296)</f>
        <v/>
      </c>
      <c r="B296" s="211" t="str">
        <f>IF(DIGITAR!B296="","",DIGITAR!B296)</f>
        <v>PERA</v>
      </c>
      <c r="C296" s="211" t="str">
        <f>IF(DIGITAR!C296="","",DIGITAR!C296)</f>
        <v xml:space="preserve">WILLIAM'S </v>
      </c>
      <c r="D296" s="211">
        <f>IF(DIGITAR!D296="","",DIGITAR!D296)</f>
        <v>110</v>
      </c>
      <c r="E296" s="388">
        <f>IF(DIGITAR!E296="","",DIGITAR!E296)</f>
        <v>18</v>
      </c>
      <c r="F296" s="211" t="str">
        <f>DIGITAR!L296</f>
        <v/>
      </c>
      <c r="G296" s="211" t="str">
        <f>DIGITAR!M296</f>
        <v/>
      </c>
      <c r="H296" s="211" t="str">
        <f>DIGITAR!N296</f>
        <v/>
      </c>
      <c r="I296" s="380" t="str">
        <f>DIGITAR!O296</f>
        <v/>
      </c>
      <c r="J296" s="211" t="str">
        <f>DIGITAR!P296</f>
        <v/>
      </c>
    </row>
    <row r="297" spans="1:10" ht="16.5" thickBot="1" x14ac:dyDescent="0.3">
      <c r="A297" s="211" t="str">
        <f>IF(DIGITAR!A297="","",DIGITAR!A297)</f>
        <v/>
      </c>
      <c r="B297" s="211" t="str">
        <f>IF(DIGITAR!B297="","",DIGITAR!B297)</f>
        <v>PERA</v>
      </c>
      <c r="C297" s="211" t="str">
        <f>IF(DIGITAR!C297="","",DIGITAR!C297)</f>
        <v xml:space="preserve">WILLIAM'S </v>
      </c>
      <c r="D297" s="211">
        <f>IF(DIGITAR!D297="","",DIGITAR!D297)</f>
        <v>120</v>
      </c>
      <c r="E297" s="388">
        <f>IF(DIGITAR!E297="","",DIGITAR!E297)</f>
        <v>18</v>
      </c>
      <c r="F297" s="211" t="str">
        <f>DIGITAR!L297</f>
        <v/>
      </c>
      <c r="G297" s="211" t="str">
        <f>DIGITAR!M297</f>
        <v/>
      </c>
      <c r="H297" s="211" t="str">
        <f>DIGITAR!N297</f>
        <v/>
      </c>
      <c r="I297" s="380" t="str">
        <f>DIGITAR!O297</f>
        <v/>
      </c>
      <c r="J297" s="211" t="str">
        <f>DIGITAR!P297</f>
        <v/>
      </c>
    </row>
    <row r="298" spans="1:10" ht="16.5" thickBot="1" x14ac:dyDescent="0.3">
      <c r="A298" s="211" t="str">
        <f>IF(DIGITAR!A298="","",DIGITAR!A298)</f>
        <v/>
      </c>
      <c r="B298" s="211" t="str">
        <f>IF(DIGITAR!B298="","",DIGITAR!B298)</f>
        <v>PERA</v>
      </c>
      <c r="C298" s="211" t="str">
        <f>IF(DIGITAR!C298="","",DIGITAR!C298)</f>
        <v xml:space="preserve">WILLIAM'S </v>
      </c>
      <c r="D298" s="211">
        <f>IF(DIGITAR!D298="","",DIGITAR!D298)</f>
        <v>135</v>
      </c>
      <c r="E298" s="388">
        <f>IF(DIGITAR!E298="","",DIGITAR!E298)</f>
        <v>18</v>
      </c>
      <c r="F298" s="211" t="str">
        <f>DIGITAR!L298</f>
        <v/>
      </c>
      <c r="G298" s="211" t="str">
        <f>DIGITAR!M298</f>
        <v/>
      </c>
      <c r="H298" s="211" t="str">
        <f>DIGITAR!N298</f>
        <v/>
      </c>
      <c r="I298" s="380" t="str">
        <f>DIGITAR!O298</f>
        <v/>
      </c>
      <c r="J298" s="211" t="str">
        <f>DIGITAR!P298</f>
        <v/>
      </c>
    </row>
    <row r="299" spans="1:10" ht="16.5" thickBot="1" x14ac:dyDescent="0.3">
      <c r="A299" s="211" t="str">
        <f>IF(DIGITAR!A299="","",DIGITAR!A299)</f>
        <v/>
      </c>
      <c r="B299" s="211" t="str">
        <f>IF(DIGITAR!B299="","",DIGITAR!B299)</f>
        <v>PERA</v>
      </c>
      <c r="C299" s="211" t="str">
        <f>IF(DIGITAR!C299="","",DIGITAR!C299)</f>
        <v xml:space="preserve">WILLIAM'S </v>
      </c>
      <c r="D299" s="211">
        <f>IF(DIGITAR!D299="","",DIGITAR!D299)</f>
        <v>150</v>
      </c>
      <c r="E299" s="388">
        <f>IF(DIGITAR!E299="","",DIGITAR!E299)</f>
        <v>18</v>
      </c>
      <c r="F299" s="211" t="str">
        <f>DIGITAR!L299</f>
        <v/>
      </c>
      <c r="G299" s="211" t="str">
        <f>DIGITAR!M299</f>
        <v/>
      </c>
      <c r="H299" s="211" t="str">
        <f>DIGITAR!N299</f>
        <v/>
      </c>
      <c r="I299" s="380" t="str">
        <f>DIGITAR!O299</f>
        <v/>
      </c>
      <c r="J299" s="211" t="str">
        <f>DIGITAR!P299</f>
        <v/>
      </c>
    </row>
    <row r="300" spans="1:10" ht="16.5" thickBot="1" x14ac:dyDescent="0.3">
      <c r="A300" s="211" t="str">
        <f>IF(DIGITAR!A300="","",DIGITAR!A300)</f>
        <v/>
      </c>
      <c r="B300" s="211" t="str">
        <f>IF(DIGITAR!B300="","",DIGITAR!B300)</f>
        <v>PERA</v>
      </c>
      <c r="C300" s="211" t="str">
        <f>IF(DIGITAR!C300="","",DIGITAR!C300)</f>
        <v xml:space="preserve">WILLIAM'S </v>
      </c>
      <c r="D300" s="211">
        <f>IF(DIGITAR!D300="","",DIGITAR!D300)</f>
        <v>165</v>
      </c>
      <c r="E300" s="388">
        <f>IF(DIGITAR!E300="","",DIGITAR!E300)</f>
        <v>18</v>
      </c>
      <c r="F300" s="211" t="str">
        <f>DIGITAR!L300</f>
        <v/>
      </c>
      <c r="G300" s="211" t="str">
        <f>DIGITAR!M300</f>
        <v/>
      </c>
      <c r="H300" s="211" t="str">
        <f>DIGITAR!N300</f>
        <v/>
      </c>
      <c r="I300" s="380" t="str">
        <f>DIGITAR!O300</f>
        <v/>
      </c>
      <c r="J300" s="211" t="str">
        <f>DIGITAR!P300</f>
        <v/>
      </c>
    </row>
    <row r="301" spans="1:10" ht="16.5" thickBot="1" x14ac:dyDescent="0.3">
      <c r="A301" s="211">
        <f>IF(DIGITAR!A301="","",DIGITAR!A301)</f>
        <v>62</v>
      </c>
      <c r="B301" s="211" t="str">
        <f>IF(DIGITAR!B301="","",DIGITAR!B301)</f>
        <v>PERA</v>
      </c>
      <c r="C301" s="211" t="str">
        <f>IF(DIGITAR!C301="","",DIGITAR!C301)</f>
        <v>WILLIAM'S ESP.</v>
      </c>
      <c r="D301" s="211" t="str">
        <f>IF(DIGITAR!D301="","",DIGITAR!D301)</f>
        <v>mCx T40</v>
      </c>
      <c r="E301" s="388">
        <f>IF(DIGITAR!E301="","",DIGITAR!E301)</f>
        <v>9</v>
      </c>
      <c r="F301" s="211">
        <f>DIGITAR!L301</f>
        <v>120</v>
      </c>
      <c r="G301" s="211">
        <f>DIGITAR!M301</f>
        <v>120</v>
      </c>
      <c r="H301" s="211">
        <f>DIGITAR!N301</f>
        <v>120</v>
      </c>
      <c r="I301" s="380" t="str">
        <f>DIGITAR!O301</f>
        <v>Preço estável</v>
      </c>
      <c r="J301" s="211">
        <f>DIGITAR!P301</f>
        <v>120</v>
      </c>
    </row>
    <row r="302" spans="1:10" ht="16.5" thickBot="1" x14ac:dyDescent="0.3">
      <c r="A302" s="211">
        <f>IF(DIGITAR!A302="","",DIGITAR!A302)</f>
        <v>63</v>
      </c>
      <c r="B302" s="211" t="str">
        <f>IF(DIGITAR!B302="","",DIGITAR!B302)</f>
        <v>PESSEGO</v>
      </c>
      <c r="C302" s="211" t="str">
        <f>IF(DIGITAR!C302="","",DIGITAR!C302)</f>
        <v>NACIONAL</v>
      </c>
      <c r="D302" s="211" t="str">
        <f>IF(DIGITAR!D302="","",DIGITAR!D302)</f>
        <v/>
      </c>
      <c r="E302" s="388">
        <f>IF(DIGITAR!E302="","",DIGITAR!E302)</f>
        <v>6</v>
      </c>
      <c r="F302" s="211">
        <f>DIGITAR!L302</f>
        <v>45</v>
      </c>
      <c r="G302" s="211">
        <f>DIGITAR!M302</f>
        <v>60</v>
      </c>
      <c r="H302" s="211">
        <f>DIGITAR!N302</f>
        <v>45</v>
      </c>
      <c r="I302" s="380" t="str">
        <f>DIGITAR!O302</f>
        <v>Preço em baixa</v>
      </c>
      <c r="J302" s="211">
        <f>DIGITAR!P302</f>
        <v>65</v>
      </c>
    </row>
    <row r="303" spans="1:10" ht="16.5" thickBot="1" x14ac:dyDescent="0.3">
      <c r="A303" s="211" t="str">
        <f>IF(DIGITAR!A303="","",DIGITAR!A303)</f>
        <v/>
      </c>
      <c r="B303" s="211" t="str">
        <f>IF(DIGITAR!B303="","",DIGITAR!B303)</f>
        <v>PESSEGO</v>
      </c>
      <c r="C303" s="211" t="str">
        <f>IF(DIGITAR!C303="","",DIGITAR!C303)</f>
        <v>NACIONAL</v>
      </c>
      <c r="D303" s="211" t="str">
        <f>IF(DIGITAR!D303="","",DIGITAR!D303)</f>
        <v/>
      </c>
      <c r="E303" s="388">
        <f>IF(DIGITAR!E303="","",DIGITAR!E303)</f>
        <v>6</v>
      </c>
      <c r="F303" s="211" t="str">
        <f>DIGITAR!L303</f>
        <v/>
      </c>
      <c r="G303" s="211" t="str">
        <f>DIGITAR!M303</f>
        <v/>
      </c>
      <c r="H303" s="211" t="str">
        <f>DIGITAR!N303</f>
        <v/>
      </c>
      <c r="I303" s="380" t="str">
        <f>DIGITAR!O303</f>
        <v/>
      </c>
      <c r="J303" s="211">
        <f>DIGITAR!P303</f>
        <v>0</v>
      </c>
    </row>
    <row r="304" spans="1:10" ht="16.5" thickBot="1" x14ac:dyDescent="0.3">
      <c r="A304" s="211" t="str">
        <f>IF(DIGITAR!A304="","",DIGITAR!A304)</f>
        <v/>
      </c>
      <c r="B304" s="211" t="str">
        <f>IF(DIGITAR!B304="","",DIGITAR!B304)</f>
        <v>PESSEGO</v>
      </c>
      <c r="C304" s="211" t="str">
        <f>IF(DIGITAR!C304="","",DIGITAR!C304)</f>
        <v>NACIONAL</v>
      </c>
      <c r="D304" s="211" t="str">
        <f>IF(DIGITAR!D304="","",DIGITAR!D304)</f>
        <v/>
      </c>
      <c r="E304" s="388">
        <f>IF(DIGITAR!E304="","",DIGITAR!E304)</f>
        <v>3</v>
      </c>
      <c r="F304" s="211" t="str">
        <f>DIGITAR!L304</f>
        <v/>
      </c>
      <c r="G304" s="211" t="str">
        <f>DIGITAR!M304</f>
        <v/>
      </c>
      <c r="H304" s="211" t="str">
        <f>DIGITAR!N304</f>
        <v/>
      </c>
      <c r="I304" s="380" t="str">
        <f>DIGITAR!O304</f>
        <v/>
      </c>
      <c r="J304" s="211" t="str">
        <f>DIGITAR!P304</f>
        <v/>
      </c>
    </row>
    <row r="305" spans="1:10" ht="16.5" thickBot="1" x14ac:dyDescent="0.3">
      <c r="A305" s="211" t="str">
        <f>IF(DIGITAR!A305="","",DIGITAR!A305)</f>
        <v/>
      </c>
      <c r="B305" s="211" t="str">
        <f>IF(DIGITAR!B305="","",DIGITAR!B305)</f>
        <v>PESSEGO</v>
      </c>
      <c r="C305" s="211" t="str">
        <f>IF(DIGITAR!C305="","",DIGITAR!C305)</f>
        <v>NACIONAL</v>
      </c>
      <c r="D305" s="211" t="str">
        <f>IF(DIGITAR!D305="","",DIGITAR!D305)</f>
        <v>solto</v>
      </c>
      <c r="E305" s="388" t="str">
        <f>IF(DIGITAR!E305="","",DIGITAR!E305)</f>
        <v/>
      </c>
      <c r="F305" s="211" t="str">
        <f>DIGITAR!L305</f>
        <v/>
      </c>
      <c r="G305" s="211" t="str">
        <f>DIGITAR!M305</f>
        <v/>
      </c>
      <c r="H305" s="211" t="str">
        <f>DIGITAR!N305</f>
        <v/>
      </c>
      <c r="I305" s="380" t="str">
        <f>DIGITAR!O305</f>
        <v/>
      </c>
      <c r="J305" s="211" t="str">
        <f>DIGITAR!P305</f>
        <v/>
      </c>
    </row>
    <row r="306" spans="1:10" ht="16.5" thickBot="1" x14ac:dyDescent="0.3">
      <c r="A306" s="211" t="str">
        <f>IF(DIGITAR!A306="","",DIGITAR!A306)</f>
        <v/>
      </c>
      <c r="B306" s="211" t="str">
        <f>IF(DIGITAR!B306="","",DIGITAR!B306)</f>
        <v>PESSEGO</v>
      </c>
      <c r="C306" s="211" t="str">
        <f>IF(DIGITAR!C306="","",DIGITAR!C306)</f>
        <v>NACIONAL</v>
      </c>
      <c r="D306" s="211" t="str">
        <f>IF(DIGITAR!D306="","",DIGITAR!D306)</f>
        <v>cxT</v>
      </c>
      <c r="E306" s="388" t="str">
        <f>IF(DIGITAR!E306="","",DIGITAR!E306)</f>
        <v>CP</v>
      </c>
      <c r="F306" s="211" t="str">
        <f>DIGITAR!L306</f>
        <v/>
      </c>
      <c r="G306" s="211" t="str">
        <f>DIGITAR!M306</f>
        <v/>
      </c>
      <c r="H306" s="211" t="str">
        <f>DIGITAR!N306</f>
        <v/>
      </c>
      <c r="I306" s="380" t="str">
        <f>DIGITAR!O306</f>
        <v/>
      </c>
      <c r="J306" s="211" t="str">
        <f>DIGITAR!P306</f>
        <v/>
      </c>
    </row>
    <row r="307" spans="1:10" ht="16.5" thickBot="1" x14ac:dyDescent="0.3">
      <c r="A307" s="211" t="str">
        <f>IF(DIGITAR!A307="","",DIGITAR!A307)</f>
        <v/>
      </c>
      <c r="B307" s="211" t="str">
        <f>IF(DIGITAR!B307="","",DIGITAR!B307)</f>
        <v>PESSEGO</v>
      </c>
      <c r="C307" s="211" t="str">
        <f>IF(DIGITAR!C307="","",DIGITAR!C307)</f>
        <v>RUBIMEL</v>
      </c>
      <c r="D307" s="211" t="str">
        <f>IF(DIGITAR!D307="","",DIGITAR!D307)</f>
        <v>20 Bd</v>
      </c>
      <c r="E307" s="388" t="str">
        <f>IF(DIGITAR!E307="","",DIGITAR!E307)</f>
        <v/>
      </c>
      <c r="F307" s="211" t="str">
        <f>DIGITAR!L307</f>
        <v/>
      </c>
      <c r="G307" s="211" t="str">
        <f>DIGITAR!M307</f>
        <v/>
      </c>
      <c r="H307" s="211" t="str">
        <f>DIGITAR!N307</f>
        <v/>
      </c>
      <c r="I307" s="380" t="str">
        <f>DIGITAR!O307</f>
        <v/>
      </c>
      <c r="J307" s="211" t="str">
        <f>DIGITAR!P307</f>
        <v/>
      </c>
    </row>
    <row r="308" spans="1:10" ht="16.5" thickBot="1" x14ac:dyDescent="0.3">
      <c r="A308" s="211" t="str">
        <f>IF(DIGITAR!A308="","",DIGITAR!A308)</f>
        <v/>
      </c>
      <c r="B308" s="211" t="str">
        <f>IF(DIGITAR!B308="","",DIGITAR!B308)</f>
        <v>PESSEGO</v>
      </c>
      <c r="C308" s="211" t="str">
        <f>IF(DIGITAR!C308="","",DIGITAR!C308)</f>
        <v>RUBIMEL</v>
      </c>
      <c r="D308" s="211" t="str">
        <f>IF(DIGITAR!D308="","",DIGITAR!D308)</f>
        <v/>
      </c>
      <c r="E308" s="388">
        <f>IF(DIGITAR!E308="","",DIGITAR!E308)</f>
        <v>6</v>
      </c>
      <c r="F308" s="211" t="str">
        <f>DIGITAR!L308</f>
        <v/>
      </c>
      <c r="G308" s="211" t="str">
        <f>DIGITAR!M308</f>
        <v/>
      </c>
      <c r="H308" s="211" t="str">
        <f>DIGITAR!N308</f>
        <v/>
      </c>
      <c r="I308" s="380" t="str">
        <f>DIGITAR!O308</f>
        <v/>
      </c>
      <c r="J308" s="211" t="str">
        <f>DIGITAR!P308</f>
        <v/>
      </c>
    </row>
    <row r="309" spans="1:10" ht="16.5" thickBot="1" x14ac:dyDescent="0.3">
      <c r="A309" s="211" t="str">
        <f>IF(DIGITAR!A309="","",DIGITAR!A309)</f>
        <v/>
      </c>
      <c r="B309" s="211" t="str">
        <f>IF(DIGITAR!B309="","",DIGITAR!B309)</f>
        <v>PESSEGO</v>
      </c>
      <c r="C309" s="211" t="str">
        <f>IF(DIGITAR!C309="","",DIGITAR!C309)</f>
        <v>IMPORTADO</v>
      </c>
      <c r="D309" s="211" t="str">
        <f>IF(DIGITAR!D309="","",DIGITAR!D309)</f>
        <v>cxT</v>
      </c>
      <c r="E309" s="388">
        <f>IF(DIGITAR!E309="","",DIGITAR!E309)</f>
        <v>12</v>
      </c>
      <c r="F309" s="211" t="str">
        <f>DIGITAR!L309</f>
        <v/>
      </c>
      <c r="G309" s="211" t="str">
        <f>DIGITAR!M309</f>
        <v/>
      </c>
      <c r="H309" s="211" t="str">
        <f>DIGITAR!N309</f>
        <v/>
      </c>
      <c r="I309" s="380" t="str">
        <f>DIGITAR!O309</f>
        <v/>
      </c>
      <c r="J309" s="211" t="str">
        <f>DIGITAR!P309</f>
        <v/>
      </c>
    </row>
    <row r="310" spans="1:10" ht="16.5" thickBot="1" x14ac:dyDescent="0.3">
      <c r="A310" s="211" t="str">
        <f>IF(DIGITAR!A310="","",DIGITAR!A310)</f>
        <v/>
      </c>
      <c r="B310" s="211" t="str">
        <f>IF(DIGITAR!B310="","",DIGITAR!B310)</f>
        <v>PESSEGO</v>
      </c>
      <c r="C310" s="211" t="str">
        <f>IF(DIGITAR!C310="","",DIGITAR!C310)</f>
        <v>IMPORTADO</v>
      </c>
      <c r="D310" s="211" t="str">
        <f>IF(DIGITAR!D310="","",DIGITAR!D310)</f>
        <v>cxT</v>
      </c>
      <c r="E310" s="388">
        <f>IF(DIGITAR!E310="","",DIGITAR!E310)</f>
        <v>9</v>
      </c>
      <c r="F310" s="211" t="str">
        <f>DIGITAR!L310</f>
        <v/>
      </c>
      <c r="G310" s="211" t="str">
        <f>DIGITAR!M310</f>
        <v/>
      </c>
      <c r="H310" s="211" t="str">
        <f>DIGITAR!N310</f>
        <v/>
      </c>
      <c r="I310" s="380" t="str">
        <f>DIGITAR!O310</f>
        <v/>
      </c>
      <c r="J310" s="211" t="str">
        <f>DIGITAR!P310</f>
        <v/>
      </c>
    </row>
    <row r="311" spans="1:10" ht="16.5" thickBot="1" x14ac:dyDescent="0.3">
      <c r="A311" s="211" t="str">
        <f>IF(DIGITAR!A311="","",DIGITAR!A311)</f>
        <v/>
      </c>
      <c r="B311" s="211" t="str">
        <f>IF(DIGITAR!B311="","",DIGITAR!B311)</f>
        <v xml:space="preserve">PINHA </v>
      </c>
      <c r="C311" s="211" t="str">
        <f>IF(DIGITAR!C311="","",DIGITAR!C311)</f>
        <v>NACIONAL</v>
      </c>
      <c r="D311" s="211" t="str">
        <f>IF(DIGITAR!D311="","",DIGITAR!D311)</f>
        <v>T 9</v>
      </c>
      <c r="E311" s="388" t="str">
        <f>IF(DIGITAR!E311="","",DIGITAR!E311)</f>
        <v/>
      </c>
      <c r="F311" s="211" t="str">
        <f>DIGITAR!L311</f>
        <v/>
      </c>
      <c r="G311" s="211" t="str">
        <f>DIGITAR!M311</f>
        <v/>
      </c>
      <c r="H311" s="211" t="str">
        <f>DIGITAR!N311</f>
        <v/>
      </c>
      <c r="I311" s="380" t="str">
        <f>DIGITAR!O311</f>
        <v/>
      </c>
      <c r="J311" s="211" t="str">
        <f>DIGITAR!P311</f>
        <v/>
      </c>
    </row>
    <row r="312" spans="1:10" ht="16.5" thickBot="1" x14ac:dyDescent="0.3">
      <c r="A312" s="211" t="str">
        <f>IF(DIGITAR!A312="","",DIGITAR!A312)</f>
        <v/>
      </c>
      <c r="B312" s="211" t="str">
        <f>IF(DIGITAR!B312="","",DIGITAR!B312)</f>
        <v>PINHÃO</v>
      </c>
      <c r="C312" s="211" t="str">
        <f>IF(DIGITAR!C312="","",DIGITAR!C312)</f>
        <v>NACIONAL</v>
      </c>
      <c r="D312" s="211" t="str">
        <f>IF(DIGITAR!D312="","",DIGITAR!D312)</f>
        <v/>
      </c>
      <c r="E312" s="388">
        <f>IF(DIGITAR!E312="","",DIGITAR!E312)</f>
        <v>20</v>
      </c>
      <c r="F312" s="211" t="str">
        <f>DIGITAR!L312</f>
        <v/>
      </c>
      <c r="G312" s="211" t="str">
        <f>DIGITAR!M312</f>
        <v/>
      </c>
      <c r="H312" s="211" t="str">
        <f>DIGITAR!N312</f>
        <v/>
      </c>
      <c r="I312" s="380" t="str">
        <f>DIGITAR!O312</f>
        <v/>
      </c>
      <c r="J312" s="211" t="str">
        <f>DIGITAR!P312</f>
        <v/>
      </c>
    </row>
    <row r="313" spans="1:10" ht="16.5" thickBot="1" x14ac:dyDescent="0.3">
      <c r="A313" s="211" t="str">
        <f>IF(DIGITAR!A313="","",DIGITAR!A313)</f>
        <v/>
      </c>
      <c r="B313" s="211" t="str">
        <f>IF(DIGITAR!B313="","",DIGITAR!B313)</f>
        <v>PITAYA</v>
      </c>
      <c r="C313" s="211" t="str">
        <f>IF(DIGITAR!C313="","",DIGITAR!C313)</f>
        <v/>
      </c>
      <c r="D313" s="211" t="str">
        <f>IF(DIGITAR!D313="","",DIGITAR!D313)</f>
        <v/>
      </c>
      <c r="E313" s="388" t="str">
        <f>IF(DIGITAR!E313="","",DIGITAR!E313)</f>
        <v/>
      </c>
      <c r="F313" s="211" t="str">
        <f>DIGITAR!L313</f>
        <v/>
      </c>
      <c r="G313" s="211" t="str">
        <f>DIGITAR!M313</f>
        <v/>
      </c>
      <c r="H313" s="211" t="str">
        <f>DIGITAR!N313</f>
        <v/>
      </c>
      <c r="I313" s="380" t="str">
        <f>DIGITAR!O313</f>
        <v/>
      </c>
      <c r="J313" s="211" t="str">
        <f>DIGITAR!P313</f>
        <v/>
      </c>
    </row>
    <row r="314" spans="1:10" ht="16.5" thickBot="1" x14ac:dyDescent="0.3">
      <c r="A314" s="211" t="str">
        <f>IF(DIGITAR!A314="","",DIGITAR!A314)</f>
        <v/>
      </c>
      <c r="B314" s="211" t="str">
        <f>IF(DIGITAR!B314="","",DIGITAR!B314)</f>
        <v>PITAYA</v>
      </c>
      <c r="C314" s="211" t="str">
        <f>IF(DIGITAR!C314="","",DIGITAR!C314)</f>
        <v>VERMELHO</v>
      </c>
      <c r="D314" s="211">
        <f>IF(DIGITAR!D314="","",DIGITAR!D314)</f>
        <v>11</v>
      </c>
      <c r="E314" s="388" t="str">
        <f>IF(DIGITAR!E314="","",DIGITAR!E314)</f>
        <v/>
      </c>
      <c r="F314" s="211" t="str">
        <f>DIGITAR!L314</f>
        <v/>
      </c>
      <c r="G314" s="211" t="str">
        <f>DIGITAR!M314</f>
        <v/>
      </c>
      <c r="H314" s="211" t="str">
        <f>DIGITAR!N314</f>
        <v/>
      </c>
      <c r="I314" s="380" t="str">
        <f>DIGITAR!O314</f>
        <v/>
      </c>
      <c r="J314" s="211" t="str">
        <f>DIGITAR!P314</f>
        <v/>
      </c>
    </row>
    <row r="315" spans="1:10" ht="16.5" thickBot="1" x14ac:dyDescent="0.3">
      <c r="A315" s="211" t="str">
        <f>IF(DIGITAR!A315="","",DIGITAR!A315)</f>
        <v/>
      </c>
      <c r="B315" s="211" t="str">
        <f>IF(DIGITAR!B315="","",DIGITAR!B315)</f>
        <v>PITAYA</v>
      </c>
      <c r="C315" s="211" t="str">
        <f>IF(DIGITAR!C315="","",DIGITAR!C315)</f>
        <v/>
      </c>
      <c r="D315" s="211" t="str">
        <f>IF(DIGITAR!D315="","",DIGITAR!D315)</f>
        <v>2/c</v>
      </c>
      <c r="E315" s="388" t="str">
        <f>IF(DIGITAR!E315="","",DIGITAR!E315)</f>
        <v/>
      </c>
      <c r="F315" s="211" t="str">
        <f>DIGITAR!L315</f>
        <v/>
      </c>
      <c r="G315" s="211" t="str">
        <f>DIGITAR!M315</f>
        <v/>
      </c>
      <c r="H315" s="211" t="str">
        <f>DIGITAR!N315</f>
        <v/>
      </c>
      <c r="I315" s="380" t="str">
        <f>DIGITAR!O315</f>
        <v/>
      </c>
      <c r="J315" s="211" t="str">
        <f>DIGITAR!P315</f>
        <v/>
      </c>
    </row>
    <row r="316" spans="1:10" ht="16.5" thickBot="1" x14ac:dyDescent="0.3">
      <c r="A316" s="211" t="str">
        <f>IF(DIGITAR!A316="","",DIGITAR!A316)</f>
        <v/>
      </c>
      <c r="B316" s="211" t="str">
        <f>IF(DIGITAR!B316="","",DIGITAR!B316)</f>
        <v>PISALIS</v>
      </c>
      <c r="C316" s="211" t="str">
        <f>IF(DIGITAR!C316="","",DIGITAR!C316)</f>
        <v/>
      </c>
      <c r="D316" s="211" t="str">
        <f>IF(DIGITAR!D316="","",DIGITAR!D316)</f>
        <v/>
      </c>
      <c r="E316" s="388" t="str">
        <f>IF(DIGITAR!E316="","",DIGITAR!E316)</f>
        <v/>
      </c>
      <c r="F316" s="211" t="str">
        <f>DIGITAR!L316</f>
        <v/>
      </c>
      <c r="G316" s="211" t="str">
        <f>DIGITAR!M316</f>
        <v/>
      </c>
      <c r="H316" s="211" t="str">
        <f>DIGITAR!N316</f>
        <v/>
      </c>
      <c r="I316" s="380" t="str">
        <f>DIGITAR!O316</f>
        <v/>
      </c>
      <c r="J316" s="211" t="str">
        <f>DIGITAR!P316</f>
        <v/>
      </c>
    </row>
    <row r="317" spans="1:10" ht="16.5" thickBot="1" x14ac:dyDescent="0.3">
      <c r="A317" s="211" t="str">
        <f>IF(DIGITAR!A317="","",DIGITAR!A317)</f>
        <v/>
      </c>
      <c r="B317" s="211" t="str">
        <f>IF(DIGITAR!B317="","",DIGITAR!B317)</f>
        <v>QUINCAN</v>
      </c>
      <c r="C317" s="211" t="str">
        <f>IF(DIGITAR!C317="","",DIGITAR!C317)</f>
        <v/>
      </c>
      <c r="D317" s="211" t="str">
        <f>IF(DIGITAR!D317="","",DIGITAR!D317)</f>
        <v>cxT</v>
      </c>
      <c r="E317" s="388">
        <f>IF(DIGITAR!E317="","",DIGITAR!E317)</f>
        <v>3</v>
      </c>
      <c r="F317" s="211" t="str">
        <f>DIGITAR!L317</f>
        <v/>
      </c>
      <c r="G317" s="211" t="str">
        <f>DIGITAR!M317</f>
        <v/>
      </c>
      <c r="H317" s="211" t="str">
        <f>DIGITAR!N317</f>
        <v/>
      </c>
      <c r="I317" s="380" t="str">
        <f>DIGITAR!O317</f>
        <v/>
      </c>
      <c r="J317" s="211" t="str">
        <f>DIGITAR!P317</f>
        <v/>
      </c>
    </row>
    <row r="318" spans="1:10" ht="16.5" thickBot="1" x14ac:dyDescent="0.3">
      <c r="A318" s="211">
        <f>IF(DIGITAR!A318="","",DIGITAR!A318)</f>
        <v>64</v>
      </c>
      <c r="B318" s="211" t="str">
        <f>IF(DIGITAR!B318="","",DIGITAR!B318)</f>
        <v>ROMÃ</v>
      </c>
      <c r="C318" s="211" t="str">
        <f>IF(DIGITAR!C318="","",DIGITAR!C318)</f>
        <v>IMPORTADO</v>
      </c>
      <c r="D318" s="211" t="str">
        <f>IF(DIGITAR!D318="","",DIGITAR!D318)</f>
        <v xml:space="preserve">cxT </v>
      </c>
      <c r="E318" s="388">
        <f>IF(DIGITAR!E318="","",DIGITAR!E318)</f>
        <v>12</v>
      </c>
      <c r="F318" s="211">
        <f>DIGITAR!L318</f>
        <v>120</v>
      </c>
      <c r="G318" s="211">
        <f>DIGITAR!M318</f>
        <v>120</v>
      </c>
      <c r="H318" s="211">
        <f>DIGITAR!N318</f>
        <v>120</v>
      </c>
      <c r="I318" s="380" t="str">
        <f>DIGITAR!O318</f>
        <v>Preço estável</v>
      </c>
      <c r="J318" s="211">
        <f>DIGITAR!P318</f>
        <v>120</v>
      </c>
    </row>
    <row r="319" spans="1:10" ht="16.5" thickBot="1" x14ac:dyDescent="0.3">
      <c r="A319" s="211" t="str">
        <f>IF(DIGITAR!A319="","",DIGITAR!A319)</f>
        <v/>
      </c>
      <c r="B319" s="211" t="str">
        <f>IF(DIGITAR!B319="","",DIGITAR!B319)</f>
        <v>ROMÃ</v>
      </c>
      <c r="C319" s="211" t="str">
        <f>IF(DIGITAR!C319="","",DIGITAR!C319)</f>
        <v>NACIONAL</v>
      </c>
      <c r="D319" s="211" t="str">
        <f>IF(DIGITAR!D319="","",DIGITAR!D319)</f>
        <v xml:space="preserve">cxT </v>
      </c>
      <c r="E319" s="388" t="str">
        <f>IF(DIGITAR!E319="","",DIGITAR!E319)</f>
        <v/>
      </c>
      <c r="F319" s="211" t="str">
        <f>DIGITAR!L319</f>
        <v/>
      </c>
      <c r="G319" s="211" t="str">
        <f>DIGITAR!M319</f>
        <v/>
      </c>
      <c r="H319" s="211" t="str">
        <f>DIGITAR!N319</f>
        <v/>
      </c>
      <c r="I319" s="380" t="str">
        <f>DIGITAR!O319</f>
        <v/>
      </c>
      <c r="J319" s="211" t="str">
        <f>DIGITAR!P319</f>
        <v/>
      </c>
    </row>
    <row r="320" spans="1:10" ht="16.5" thickBot="1" x14ac:dyDescent="0.3">
      <c r="A320" s="211" t="str">
        <f>IF(DIGITAR!A320="","",DIGITAR!A320)</f>
        <v/>
      </c>
      <c r="B320" s="211" t="str">
        <f>IF(DIGITAR!B320="","",DIGITAR!B320)</f>
        <v>RUBI</v>
      </c>
      <c r="C320" s="211" t="str">
        <f>IF(DIGITAR!C320="","",DIGITAR!C320)</f>
        <v>MEL</v>
      </c>
      <c r="D320" s="211" t="str">
        <f>IF(DIGITAR!D320="","",DIGITAR!D320)</f>
        <v>Bd.</v>
      </c>
      <c r="E320" s="388" t="str">
        <f>IF(DIGITAR!E320="","",DIGITAR!E320)</f>
        <v/>
      </c>
      <c r="F320" s="211" t="str">
        <f>DIGITAR!L320</f>
        <v/>
      </c>
      <c r="G320" s="211" t="str">
        <f>DIGITAR!M320</f>
        <v/>
      </c>
      <c r="H320" s="211" t="str">
        <f>DIGITAR!N320</f>
        <v/>
      </c>
      <c r="I320" s="380" t="str">
        <f>DIGITAR!O320</f>
        <v/>
      </c>
      <c r="J320" s="211" t="str">
        <f>DIGITAR!P320</f>
        <v/>
      </c>
    </row>
    <row r="321" spans="1:10" ht="16.5" thickBot="1" x14ac:dyDescent="0.3">
      <c r="A321" s="211" t="str">
        <f>IF(DIGITAR!A321="","",DIGITAR!A321)</f>
        <v/>
      </c>
      <c r="B321" s="211" t="str">
        <f>IF(DIGITAR!B321="","",DIGITAR!B321)</f>
        <v>SERIGUELA</v>
      </c>
      <c r="C321" s="211" t="str">
        <f>IF(DIGITAR!C321="","",DIGITAR!C321)</f>
        <v/>
      </c>
      <c r="D321" s="211" t="str">
        <f>IF(DIGITAR!D321="","",DIGITAR!D321)</f>
        <v>cxT</v>
      </c>
      <c r="E321" s="388" t="str">
        <f>IF(DIGITAR!E321="","",DIGITAR!E321)</f>
        <v/>
      </c>
      <c r="F321" s="211" t="str">
        <f>DIGITAR!L321</f>
        <v/>
      </c>
      <c r="G321" s="211" t="str">
        <f>DIGITAR!M321</f>
        <v/>
      </c>
      <c r="H321" s="211" t="str">
        <f>DIGITAR!N321</f>
        <v/>
      </c>
      <c r="I321" s="380" t="str">
        <f>DIGITAR!O321</f>
        <v/>
      </c>
      <c r="J321" s="211" t="str">
        <f>DIGITAR!P321</f>
        <v/>
      </c>
    </row>
    <row r="322" spans="1:10" ht="16.5" thickBot="1" x14ac:dyDescent="0.3">
      <c r="A322" s="211" t="str">
        <f>IF(DIGITAR!A322="","",DIGITAR!A322)</f>
        <v/>
      </c>
      <c r="B322" s="211" t="str">
        <f>IF(DIGITAR!B322="","",DIGITAR!B322)</f>
        <v>TÂMARINDO</v>
      </c>
      <c r="C322" s="211" t="str">
        <f>IF(DIGITAR!C322="","",DIGITAR!C322)</f>
        <v/>
      </c>
      <c r="D322" s="211" t="str">
        <f>IF(DIGITAR!D322="","",DIGITAR!D322)</f>
        <v/>
      </c>
      <c r="E322" s="388" t="str">
        <f>IF(DIGITAR!E322="","",DIGITAR!E322)</f>
        <v/>
      </c>
      <c r="F322" s="211" t="str">
        <f>DIGITAR!L322</f>
        <v/>
      </c>
      <c r="G322" s="211" t="str">
        <f>DIGITAR!M322</f>
        <v/>
      </c>
      <c r="H322" s="211" t="str">
        <f>DIGITAR!N322</f>
        <v/>
      </c>
      <c r="I322" s="380" t="str">
        <f>DIGITAR!O322</f>
        <v/>
      </c>
      <c r="J322" s="211" t="str">
        <f>DIGITAR!P322</f>
        <v/>
      </c>
    </row>
    <row r="323" spans="1:10" ht="16.5" thickBot="1" x14ac:dyDescent="0.3">
      <c r="A323" s="211">
        <f>IF(DIGITAR!A323="","",DIGITAR!A323)</f>
        <v>65</v>
      </c>
      <c r="B323" s="211" t="str">
        <f>IF(DIGITAR!B323="","",DIGITAR!B323)</f>
        <v>TÂMARA</v>
      </c>
      <c r="C323" s="211" t="str">
        <f>IF(DIGITAR!C323="","",DIGITAR!C323)</f>
        <v/>
      </c>
      <c r="D323" s="211" t="str">
        <f>IF(DIGITAR!D323="","",DIGITAR!D323)</f>
        <v/>
      </c>
      <c r="E323" s="388">
        <f>IF(DIGITAR!E323="","",DIGITAR!E323)</f>
        <v>5</v>
      </c>
      <c r="F323" s="211">
        <f>DIGITAR!L323</f>
        <v>170</v>
      </c>
      <c r="G323" s="211">
        <f>DIGITAR!M323</f>
        <v>170</v>
      </c>
      <c r="H323" s="211">
        <f>DIGITAR!N323</f>
        <v>170</v>
      </c>
      <c r="I323" s="380" t="str">
        <f>DIGITAR!O323</f>
        <v>Preço estável</v>
      </c>
      <c r="J323" s="211">
        <f>DIGITAR!P323</f>
        <v>170</v>
      </c>
    </row>
    <row r="324" spans="1:10" ht="16.5" thickBot="1" x14ac:dyDescent="0.3">
      <c r="A324" s="211" t="str">
        <f>IF(DIGITAR!A324="","",DIGITAR!A324)</f>
        <v/>
      </c>
      <c r="B324" s="211" t="str">
        <f>IF(DIGITAR!B324="","",DIGITAR!B324)</f>
        <v>TANGERINA</v>
      </c>
      <c r="C324" s="211" t="str">
        <f>IF(DIGITAR!C324="","",DIGITAR!C324)</f>
        <v>CARIOCA</v>
      </c>
      <c r="D324" s="211" t="str">
        <f>IF(DIGITAR!D324="","",DIGITAR!D324)</f>
        <v>cxM</v>
      </c>
      <c r="E324" s="388">
        <f>IF(DIGITAR!E324="","",DIGITAR!E324)</f>
        <v>25</v>
      </c>
      <c r="F324" s="211" t="str">
        <f>DIGITAR!L324</f>
        <v/>
      </c>
      <c r="G324" s="211" t="str">
        <f>DIGITAR!M324</f>
        <v/>
      </c>
      <c r="H324" s="211" t="str">
        <f>DIGITAR!N324</f>
        <v/>
      </c>
      <c r="I324" s="380" t="str">
        <f>DIGITAR!O324</f>
        <v/>
      </c>
      <c r="J324" s="211" t="str">
        <f>DIGITAR!P324</f>
        <v/>
      </c>
    </row>
    <row r="325" spans="1:10" ht="16.5" thickBot="1" x14ac:dyDescent="0.3">
      <c r="A325" s="211">
        <f>IF(DIGITAR!A325="","",DIGITAR!A325)</f>
        <v>66</v>
      </c>
      <c r="B325" s="211" t="str">
        <f>IF(DIGITAR!B325="","",DIGITAR!B325)</f>
        <v>TANGERINA</v>
      </c>
      <c r="C325" s="211" t="str">
        <f>IF(DIGITAR!C325="","",DIGITAR!C325)</f>
        <v>CARIOCA</v>
      </c>
      <c r="D325" s="211" t="str">
        <f>IF(DIGITAR!D325="","",DIGITAR!D325)</f>
        <v>mCx</v>
      </c>
      <c r="E325" s="388">
        <f>IF(DIGITAR!E325="","",DIGITAR!E325)</f>
        <v>10</v>
      </c>
      <c r="F325" s="211">
        <f>DIGITAR!L325</f>
        <v>85</v>
      </c>
      <c r="G325" s="211">
        <f>DIGITAR!M325</f>
        <v>85</v>
      </c>
      <c r="H325" s="211">
        <f>DIGITAR!N325</f>
        <v>85</v>
      </c>
      <c r="I325" s="380" t="str">
        <f>DIGITAR!O325</f>
        <v>Preço em alta</v>
      </c>
      <c r="J325" s="211">
        <f>DIGITAR!P325</f>
        <v>80</v>
      </c>
    </row>
    <row r="326" spans="1:10" ht="16.5" thickBot="1" x14ac:dyDescent="0.3">
      <c r="A326" s="211" t="str">
        <f>IF(DIGITAR!A326="","",DIGITAR!A326)</f>
        <v/>
      </c>
      <c r="B326" s="211" t="str">
        <f>IF(DIGITAR!B326="","",DIGITAR!B326)</f>
        <v>TANGERINA</v>
      </c>
      <c r="C326" s="211" t="str">
        <f>IF(DIGITAR!C326="","",DIGITAR!C326)</f>
        <v>CRAVO</v>
      </c>
      <c r="D326" s="211" t="str">
        <f>IF(DIGITAR!D326="","",DIGITAR!D326)</f>
        <v>cxM</v>
      </c>
      <c r="E326" s="388">
        <f>IF(DIGITAR!E326="","",DIGITAR!E326)</f>
        <v>25</v>
      </c>
      <c r="F326" s="211" t="str">
        <f>DIGITAR!L326</f>
        <v/>
      </c>
      <c r="G326" s="211" t="str">
        <f>DIGITAR!M326</f>
        <v/>
      </c>
      <c r="H326" s="211" t="str">
        <f>DIGITAR!N326</f>
        <v/>
      </c>
      <c r="I326" s="380" t="str">
        <f>DIGITAR!O326</f>
        <v/>
      </c>
      <c r="J326" s="211" t="str">
        <f>DIGITAR!P326</f>
        <v/>
      </c>
    </row>
    <row r="327" spans="1:10" ht="16.5" thickBot="1" x14ac:dyDescent="0.3">
      <c r="A327" s="211" t="str">
        <f>IF(DIGITAR!A327="","",DIGITAR!A327)</f>
        <v/>
      </c>
      <c r="B327" s="211" t="str">
        <f>IF(DIGITAR!B327="","",DIGITAR!B327)</f>
        <v>TANGERINA</v>
      </c>
      <c r="C327" s="211" t="str">
        <f>IF(DIGITAR!C327="","",DIGITAR!C327)</f>
        <v>CRAVO</v>
      </c>
      <c r="D327" s="211" t="str">
        <f>IF(DIGITAR!D327="","",DIGITAR!D327)</f>
        <v xml:space="preserve">mCx </v>
      </c>
      <c r="E327" s="388">
        <f>IF(DIGITAR!E327="","",DIGITAR!E327)</f>
        <v>12</v>
      </c>
      <c r="F327" s="211" t="str">
        <f>DIGITAR!L327</f>
        <v/>
      </c>
      <c r="G327" s="211" t="str">
        <f>DIGITAR!M327</f>
        <v/>
      </c>
      <c r="H327" s="211" t="str">
        <f>DIGITAR!N327</f>
        <v/>
      </c>
      <c r="I327" s="380" t="str">
        <f>DIGITAR!O327</f>
        <v/>
      </c>
      <c r="J327" s="211" t="str">
        <f>DIGITAR!P327</f>
        <v/>
      </c>
    </row>
    <row r="328" spans="1:10" ht="16.5" thickBot="1" x14ac:dyDescent="0.3">
      <c r="A328" s="211" t="str">
        <f>IF(DIGITAR!A328="","",DIGITAR!A328)</f>
        <v/>
      </c>
      <c r="B328" s="211" t="str">
        <f>IF(DIGITAR!B328="","",DIGITAR!B328)</f>
        <v>TANGERINA</v>
      </c>
      <c r="C328" s="211" t="str">
        <f>IF(DIGITAR!C328="","",DIGITAR!C328)</f>
        <v>DECOPOM</v>
      </c>
      <c r="D328" s="211" t="str">
        <f>IF(DIGITAR!D328="","",DIGITAR!D328)</f>
        <v xml:space="preserve">mCx </v>
      </c>
      <c r="E328" s="388">
        <f>IF(DIGITAR!E328="","",DIGITAR!E328)</f>
        <v>5</v>
      </c>
      <c r="F328" s="211" t="str">
        <f>DIGITAR!L328</f>
        <v/>
      </c>
      <c r="G328" s="211" t="str">
        <f>DIGITAR!M328</f>
        <v/>
      </c>
      <c r="H328" s="211" t="str">
        <f>DIGITAR!N328</f>
        <v/>
      </c>
      <c r="I328" s="380" t="str">
        <f>DIGITAR!O328</f>
        <v/>
      </c>
      <c r="J328" s="211" t="str">
        <f>DIGITAR!P328</f>
        <v/>
      </c>
    </row>
    <row r="329" spans="1:10" ht="16.5" thickBot="1" x14ac:dyDescent="0.3">
      <c r="A329" s="211" t="str">
        <f>IF(DIGITAR!A329="","",DIGITAR!A329)</f>
        <v/>
      </c>
      <c r="B329" s="211" t="str">
        <f>IF(DIGITAR!B329="","",DIGITAR!B329)</f>
        <v>TANGERINA</v>
      </c>
      <c r="C329" s="211" t="str">
        <f>IF(DIGITAR!C329="","",DIGITAR!C329)</f>
        <v>IMPORTADO</v>
      </c>
      <c r="D329" s="211" t="str">
        <f>IF(DIGITAR!D329="","",DIGITAR!D329)</f>
        <v>mCx</v>
      </c>
      <c r="E329" s="388" t="str">
        <f>IF(DIGITAR!E329="","",DIGITAR!E329)</f>
        <v>mCx</v>
      </c>
      <c r="F329" s="211" t="str">
        <f>DIGITAR!L329</f>
        <v/>
      </c>
      <c r="G329" s="211" t="str">
        <f>DIGITAR!M329</f>
        <v/>
      </c>
      <c r="H329" s="211" t="str">
        <f>DIGITAR!N329</f>
        <v/>
      </c>
      <c r="I329" s="380" t="str">
        <f>DIGITAR!O329</f>
        <v/>
      </c>
      <c r="J329" s="211" t="str">
        <f>DIGITAR!P329</f>
        <v/>
      </c>
    </row>
    <row r="330" spans="1:10" ht="16.5" thickBot="1" x14ac:dyDescent="0.3">
      <c r="A330" s="211" t="str">
        <f>IF(DIGITAR!A330="","",DIGITAR!A330)</f>
        <v/>
      </c>
      <c r="B330" s="211" t="str">
        <f>IF(DIGITAR!B330="","",DIGITAR!B330)</f>
        <v>TANGERINA</v>
      </c>
      <c r="C330" s="211" t="str">
        <f>IF(DIGITAR!C330="","",DIGITAR!C330)</f>
        <v>MURCOT</v>
      </c>
      <c r="D330" s="211" t="str">
        <f>IF(DIGITAR!D330="","",DIGITAR!D330)</f>
        <v>cxM</v>
      </c>
      <c r="E330" s="388">
        <f>IF(DIGITAR!E330="","",DIGITAR!E330)</f>
        <v>25</v>
      </c>
      <c r="F330" s="211" t="str">
        <f>DIGITAR!L330</f>
        <v/>
      </c>
      <c r="G330" s="211" t="str">
        <f>DIGITAR!M330</f>
        <v/>
      </c>
      <c r="H330" s="211" t="str">
        <f>DIGITAR!N330</f>
        <v/>
      </c>
      <c r="I330" s="380" t="str">
        <f>DIGITAR!O330</f>
        <v/>
      </c>
      <c r="J330" s="211" t="str">
        <f>DIGITAR!P330</f>
        <v/>
      </c>
    </row>
    <row r="331" spans="1:10" ht="16.5" thickBot="1" x14ac:dyDescent="0.3">
      <c r="A331" s="211">
        <f>IF(DIGITAR!A331="","",DIGITAR!A331)</f>
        <v>67</v>
      </c>
      <c r="B331" s="211" t="str">
        <f>IF(DIGITAR!B331="","",DIGITAR!B331)</f>
        <v>TANGERINA</v>
      </c>
      <c r="C331" s="211" t="str">
        <f>IF(DIGITAR!C331="","",DIGITAR!C331)</f>
        <v>MURCOT</v>
      </c>
      <c r="D331" s="211" t="str">
        <f>IF(DIGITAR!D331="","",DIGITAR!D331)</f>
        <v xml:space="preserve">mCx </v>
      </c>
      <c r="E331" s="388">
        <f>IF(DIGITAR!E331="","",DIGITAR!E331)</f>
        <v>9</v>
      </c>
      <c r="F331" s="211">
        <f>DIGITAR!L331</f>
        <v>65</v>
      </c>
      <c r="G331" s="211">
        <f>DIGITAR!M331</f>
        <v>65</v>
      </c>
      <c r="H331" s="211">
        <f>DIGITAR!N331</f>
        <v>65</v>
      </c>
      <c r="I331" s="380" t="str">
        <f>DIGITAR!O331</f>
        <v>Preço estável</v>
      </c>
      <c r="J331" s="211">
        <f>DIGITAR!P331</f>
        <v>65</v>
      </c>
    </row>
    <row r="332" spans="1:10" ht="16.5" thickBot="1" x14ac:dyDescent="0.3">
      <c r="A332" s="211" t="str">
        <f>IF(DIGITAR!A332="","",DIGITAR!A332)</f>
        <v/>
      </c>
      <c r="B332" s="211" t="str">
        <f>IF(DIGITAR!B332="","",DIGITAR!B332)</f>
        <v>TANGERINA</v>
      </c>
      <c r="C332" s="211" t="str">
        <f>IF(DIGITAR!C332="","",DIGITAR!C332)</f>
        <v>OLÉ</v>
      </c>
      <c r="D332" s="211" t="str">
        <f>IF(DIGITAR!D332="","",DIGITAR!D332)</f>
        <v>cxM</v>
      </c>
      <c r="E332" s="388">
        <f>IF(DIGITAR!E332="","",DIGITAR!E332)</f>
        <v>25</v>
      </c>
      <c r="F332" s="211" t="str">
        <f>DIGITAR!L332</f>
        <v/>
      </c>
      <c r="G332" s="211" t="str">
        <f>DIGITAR!M332</f>
        <v/>
      </c>
      <c r="H332" s="211" t="str">
        <f>DIGITAR!N332</f>
        <v/>
      </c>
      <c r="I332" s="380" t="str">
        <f>DIGITAR!O332</f>
        <v/>
      </c>
      <c r="J332" s="211" t="str">
        <f>DIGITAR!P332</f>
        <v/>
      </c>
    </row>
    <row r="333" spans="1:10" ht="16.5" thickBot="1" x14ac:dyDescent="0.3">
      <c r="A333" s="211" t="str">
        <f>IF(DIGITAR!A333="","",DIGITAR!A333)</f>
        <v/>
      </c>
      <c r="B333" s="211" t="str">
        <f>IF(DIGITAR!B333="","",DIGITAR!B333)</f>
        <v>TANGERINA</v>
      </c>
      <c r="C333" s="211" t="str">
        <f>IF(DIGITAR!C333="","",DIGITAR!C333)</f>
        <v>OLÉ</v>
      </c>
      <c r="D333" s="211" t="str">
        <f>IF(DIGITAR!D333="","",DIGITAR!D333)</f>
        <v xml:space="preserve">mCx </v>
      </c>
      <c r="E333" s="388">
        <f>IF(DIGITAR!E333="","",DIGITAR!E333)</f>
        <v>11</v>
      </c>
      <c r="F333" s="211" t="str">
        <f>DIGITAR!L333</f>
        <v/>
      </c>
      <c r="G333" s="211" t="str">
        <f>DIGITAR!M333</f>
        <v/>
      </c>
      <c r="H333" s="211" t="str">
        <f>DIGITAR!N333</f>
        <v/>
      </c>
      <c r="I333" s="380" t="str">
        <f>DIGITAR!O333</f>
        <v/>
      </c>
      <c r="J333" s="211" t="str">
        <f>DIGITAR!P333</f>
        <v/>
      </c>
    </row>
    <row r="334" spans="1:10" ht="16.5" thickBot="1" x14ac:dyDescent="0.3">
      <c r="A334" s="211" t="str">
        <f>IF(DIGITAR!A334="","",DIGITAR!A334)</f>
        <v/>
      </c>
      <c r="B334" s="211" t="str">
        <f>IF(DIGITAR!B334="","",DIGITAR!B334)</f>
        <v>TANGERINA</v>
      </c>
      <c r="C334" s="211" t="str">
        <f>IF(DIGITAR!C334="","",DIGITAR!C334)</f>
        <v>PONKAN</v>
      </c>
      <c r="D334" s="211" t="str">
        <f>IF(DIGITAR!D334="","",DIGITAR!D334)</f>
        <v xml:space="preserve">cxM </v>
      </c>
      <c r="E334" s="388" t="str">
        <f>IF(DIGITAR!E334="","",DIGITAR!E334)</f>
        <v>8 Dz</v>
      </c>
      <c r="F334" s="211" t="str">
        <f>DIGITAR!L334</f>
        <v/>
      </c>
      <c r="G334" s="211" t="str">
        <f>DIGITAR!M334</f>
        <v/>
      </c>
      <c r="H334" s="211" t="str">
        <f>DIGITAR!N334</f>
        <v/>
      </c>
      <c r="I334" s="380" t="str">
        <f>DIGITAR!O334</f>
        <v/>
      </c>
      <c r="J334" s="211" t="str">
        <f>DIGITAR!P334</f>
        <v/>
      </c>
    </row>
    <row r="335" spans="1:10" ht="16.5" thickBot="1" x14ac:dyDescent="0.3">
      <c r="A335" s="211" t="str">
        <f>IF(DIGITAR!A335="","",DIGITAR!A335)</f>
        <v/>
      </c>
      <c r="B335" s="211" t="str">
        <f>IF(DIGITAR!B335="","",DIGITAR!B335)</f>
        <v>TANGERINA</v>
      </c>
      <c r="C335" s="211" t="str">
        <f>IF(DIGITAR!C335="","",DIGITAR!C335)</f>
        <v>PONKAN</v>
      </c>
      <c r="D335" s="211" t="str">
        <f>IF(DIGITAR!D335="","",DIGITAR!D335)</f>
        <v>cxM</v>
      </c>
      <c r="E335" s="388" t="str">
        <f>IF(DIGITAR!E335="","",DIGITAR!E335)</f>
        <v>10 Dz</v>
      </c>
      <c r="F335" s="211" t="str">
        <f>DIGITAR!L335</f>
        <v/>
      </c>
      <c r="G335" s="211" t="str">
        <f>DIGITAR!M335</f>
        <v/>
      </c>
      <c r="H335" s="211" t="str">
        <f>DIGITAR!N335</f>
        <v/>
      </c>
      <c r="I335" s="380" t="str">
        <f>DIGITAR!O335</f>
        <v/>
      </c>
      <c r="J335" s="211" t="str">
        <f>DIGITAR!P335</f>
        <v/>
      </c>
    </row>
    <row r="336" spans="1:10" ht="16.5" thickBot="1" x14ac:dyDescent="0.3">
      <c r="A336" s="211" t="str">
        <f>IF(DIGITAR!A336="","",DIGITAR!A336)</f>
        <v/>
      </c>
      <c r="B336" s="211" t="str">
        <f>IF(DIGITAR!B336="","",DIGITAR!B336)</f>
        <v>TANGERINA</v>
      </c>
      <c r="C336" s="211" t="str">
        <f>IF(DIGITAR!C336="","",DIGITAR!C336)</f>
        <v>PONKAN</v>
      </c>
      <c r="D336" s="211" t="str">
        <f>IF(DIGITAR!D336="","",DIGITAR!D336)</f>
        <v>cxM</v>
      </c>
      <c r="E336" s="388" t="str">
        <f>IF(DIGITAR!E336="","",DIGITAR!E336)</f>
        <v>11 Dz</v>
      </c>
      <c r="F336" s="211" t="str">
        <f>DIGITAR!L336</f>
        <v/>
      </c>
      <c r="G336" s="211" t="str">
        <f>DIGITAR!M336</f>
        <v/>
      </c>
      <c r="H336" s="211" t="str">
        <f>DIGITAR!N336</f>
        <v/>
      </c>
      <c r="I336" s="380" t="str">
        <f>DIGITAR!O336</f>
        <v/>
      </c>
      <c r="J336" s="211" t="str">
        <f>DIGITAR!P336</f>
        <v/>
      </c>
    </row>
    <row r="337" spans="1:10" ht="16.5" thickBot="1" x14ac:dyDescent="0.3">
      <c r="A337" s="211" t="str">
        <f>IF(DIGITAR!A337="","",DIGITAR!A337)</f>
        <v/>
      </c>
      <c r="B337" s="211" t="str">
        <f>IF(DIGITAR!B337="","",DIGITAR!B337)</f>
        <v>TANGERINA</v>
      </c>
      <c r="C337" s="211" t="str">
        <f>IF(DIGITAR!C337="","",DIGITAR!C337)</f>
        <v>PONKAN</v>
      </c>
      <c r="D337" s="211" t="str">
        <f>IF(DIGITAR!D337="","",DIGITAR!D337)</f>
        <v>cxM</v>
      </c>
      <c r="E337" s="388" t="str">
        <f>IF(DIGITAR!E337="","",DIGITAR!E337)</f>
        <v>12 Dz</v>
      </c>
      <c r="F337" s="211" t="str">
        <f>DIGITAR!L337</f>
        <v/>
      </c>
      <c r="G337" s="211" t="str">
        <f>DIGITAR!M337</f>
        <v/>
      </c>
      <c r="H337" s="211" t="str">
        <f>DIGITAR!N337</f>
        <v/>
      </c>
      <c r="I337" s="380" t="str">
        <f>DIGITAR!O337</f>
        <v/>
      </c>
      <c r="J337" s="211" t="str">
        <f>DIGITAR!P337</f>
        <v/>
      </c>
    </row>
    <row r="338" spans="1:10" ht="16.5" thickBot="1" x14ac:dyDescent="0.3">
      <c r="A338" s="211" t="str">
        <f>IF(DIGITAR!A338="","",DIGITAR!A338)</f>
        <v/>
      </c>
      <c r="B338" s="211" t="str">
        <f>IF(DIGITAR!B338="","",DIGITAR!B338)</f>
        <v>TANGERINA</v>
      </c>
      <c r="C338" s="211" t="str">
        <f>IF(DIGITAR!C338="","",DIGITAR!C338)</f>
        <v>PONKAN</v>
      </c>
      <c r="D338" s="211" t="str">
        <f>IF(DIGITAR!D338="","",DIGITAR!D338)</f>
        <v>cxM</v>
      </c>
      <c r="E338" s="388" t="str">
        <f>IF(DIGITAR!E338="","",DIGITAR!E338)</f>
        <v>13 Dz</v>
      </c>
      <c r="F338" s="211" t="str">
        <f>DIGITAR!L338</f>
        <v/>
      </c>
      <c r="G338" s="211" t="str">
        <f>DIGITAR!M338</f>
        <v/>
      </c>
      <c r="H338" s="211" t="str">
        <f>DIGITAR!N338</f>
        <v/>
      </c>
      <c r="I338" s="380" t="str">
        <f>DIGITAR!O338</f>
        <v/>
      </c>
      <c r="J338" s="211" t="str">
        <f>DIGITAR!P338</f>
        <v/>
      </c>
    </row>
    <row r="339" spans="1:10" ht="16.5" thickBot="1" x14ac:dyDescent="0.3">
      <c r="A339" s="211" t="str">
        <f>IF(DIGITAR!A339="","",DIGITAR!A339)</f>
        <v/>
      </c>
      <c r="B339" s="211" t="str">
        <f>IF(DIGITAR!B339="","",DIGITAR!B339)</f>
        <v>TANGERINA</v>
      </c>
      <c r="C339" s="211" t="str">
        <f>IF(DIGITAR!C339="","",DIGITAR!C339)</f>
        <v>PONKAN</v>
      </c>
      <c r="D339" s="211" t="str">
        <f>IF(DIGITAR!D339="","",DIGITAR!D339)</f>
        <v>cxM</v>
      </c>
      <c r="E339" s="388">
        <f>IF(DIGITAR!E339="","",DIGITAR!E339)</f>
        <v>16</v>
      </c>
      <c r="F339" s="211" t="str">
        <f>DIGITAR!L339</f>
        <v/>
      </c>
      <c r="G339" s="211" t="str">
        <f>DIGITAR!M339</f>
        <v/>
      </c>
      <c r="H339" s="211" t="str">
        <f>DIGITAR!N339</f>
        <v/>
      </c>
      <c r="I339" s="380" t="str">
        <f>DIGITAR!O339</f>
        <v/>
      </c>
      <c r="J339" s="211" t="str">
        <f>DIGITAR!P339</f>
        <v/>
      </c>
    </row>
    <row r="340" spans="1:10" ht="16.5" thickBot="1" x14ac:dyDescent="0.3">
      <c r="A340" s="211" t="str">
        <f>IF(DIGITAR!A340="","",DIGITAR!A340)</f>
        <v/>
      </c>
      <c r="B340" s="211" t="str">
        <f>IF(DIGITAR!B340="","",DIGITAR!B340)</f>
        <v>TANGERINA</v>
      </c>
      <c r="C340" s="211" t="str">
        <f>IF(DIGITAR!C340="","",DIGITAR!C340)</f>
        <v>PONKAN</v>
      </c>
      <c r="D340" s="211" t="str">
        <f>IF(DIGITAR!D340="","",DIGITAR!D340)</f>
        <v>mCx</v>
      </c>
      <c r="E340" s="388" t="str">
        <f>IF(DIGITAR!E340="","",DIGITAR!E340)</f>
        <v/>
      </c>
      <c r="F340" s="211" t="str">
        <f>DIGITAR!L340</f>
        <v/>
      </c>
      <c r="G340" s="211" t="str">
        <f>DIGITAR!M340</f>
        <v/>
      </c>
      <c r="H340" s="211" t="str">
        <f>DIGITAR!N340</f>
        <v/>
      </c>
      <c r="I340" s="380" t="str">
        <f>DIGITAR!O340</f>
        <v/>
      </c>
      <c r="J340" s="211" t="str">
        <f>DIGITAR!P340</f>
        <v/>
      </c>
    </row>
    <row r="341" spans="1:10" ht="16.5" thickBot="1" x14ac:dyDescent="0.3">
      <c r="A341" s="211" t="str">
        <f>IF(DIGITAR!A341="","",DIGITAR!A341)</f>
        <v/>
      </c>
      <c r="B341" s="211" t="str">
        <f>IF(DIGITAR!B341="","",DIGITAR!B341)</f>
        <v>TANGERINA</v>
      </c>
      <c r="C341" s="211" t="str">
        <f>IF(DIGITAR!C341="","",DIGITAR!C341)</f>
        <v>VERONA</v>
      </c>
      <c r="D341" s="211" t="str">
        <f>IF(DIGITAR!D341="","",DIGITAR!D341)</f>
        <v>cxM</v>
      </c>
      <c r="E341" s="388" t="str">
        <f>IF(DIGITAR!E341="","",DIGITAR!E341)</f>
        <v>10 dz</v>
      </c>
      <c r="F341" s="211" t="str">
        <f>DIGITAR!L341</f>
        <v/>
      </c>
      <c r="G341" s="211" t="str">
        <f>DIGITAR!M341</f>
        <v/>
      </c>
      <c r="H341" s="211" t="str">
        <f>DIGITAR!N341</f>
        <v/>
      </c>
      <c r="I341" s="380" t="str">
        <f>DIGITAR!O341</f>
        <v/>
      </c>
      <c r="J341" s="211" t="str">
        <f>DIGITAR!P341</f>
        <v/>
      </c>
    </row>
    <row r="342" spans="1:10" ht="16.5" thickBot="1" x14ac:dyDescent="0.3">
      <c r="A342" s="211" t="str">
        <f>IF(DIGITAR!A342="","",DIGITAR!A342)</f>
        <v/>
      </c>
      <c r="B342" s="211" t="str">
        <f>IF(DIGITAR!B342="","",DIGITAR!B342)</f>
        <v>TANGERINA</v>
      </c>
      <c r="C342" s="211" t="str">
        <f>IF(DIGITAR!C342="","",DIGITAR!C342)</f>
        <v>VERONA</v>
      </c>
      <c r="D342" s="211" t="str">
        <f>IF(DIGITAR!D342="","",DIGITAR!D342)</f>
        <v>cxM</v>
      </c>
      <c r="E342" s="388" t="str">
        <f>IF(DIGITAR!E342="","",DIGITAR!E342)</f>
        <v>11 dz</v>
      </c>
      <c r="F342" s="211" t="str">
        <f>DIGITAR!L342</f>
        <v/>
      </c>
      <c r="G342" s="211" t="str">
        <f>DIGITAR!M342</f>
        <v/>
      </c>
      <c r="H342" s="211" t="str">
        <f>DIGITAR!N342</f>
        <v/>
      </c>
      <c r="I342" s="380" t="str">
        <f>DIGITAR!O342</f>
        <v/>
      </c>
      <c r="J342" s="211" t="str">
        <f>DIGITAR!P342</f>
        <v/>
      </c>
    </row>
    <row r="343" spans="1:10" ht="16.5" thickBot="1" x14ac:dyDescent="0.3">
      <c r="A343" s="211" t="str">
        <f>IF(DIGITAR!A343="","",DIGITAR!A343)</f>
        <v/>
      </c>
      <c r="B343" s="211" t="str">
        <f>IF(DIGITAR!B343="","",DIGITAR!B343)</f>
        <v>TANGERINA</v>
      </c>
      <c r="C343" s="211" t="str">
        <f>IF(DIGITAR!C343="","",DIGITAR!C343)</f>
        <v>VERONA</v>
      </c>
      <c r="D343" s="211" t="str">
        <f>IF(DIGITAR!D343="","",DIGITAR!D343)</f>
        <v>cxM</v>
      </c>
      <c r="E343" s="388" t="str">
        <f>IF(DIGITAR!E343="","",DIGITAR!E343)</f>
        <v>12 dz</v>
      </c>
      <c r="F343" s="211" t="str">
        <f>DIGITAR!L343</f>
        <v/>
      </c>
      <c r="G343" s="211" t="str">
        <f>DIGITAR!M343</f>
        <v/>
      </c>
      <c r="H343" s="211" t="str">
        <f>DIGITAR!N343</f>
        <v/>
      </c>
      <c r="I343" s="380" t="str">
        <f>DIGITAR!O343</f>
        <v/>
      </c>
      <c r="J343" s="211" t="str">
        <f>DIGITAR!P343</f>
        <v/>
      </c>
    </row>
    <row r="344" spans="1:10" ht="16.5" thickBot="1" x14ac:dyDescent="0.3">
      <c r="A344" s="211" t="str">
        <f>IF(DIGITAR!A344="","",DIGITAR!A344)</f>
        <v/>
      </c>
      <c r="B344" s="211" t="str">
        <f>IF(DIGITAR!B344="","",DIGITAR!B344)</f>
        <v>TANGERINA</v>
      </c>
      <c r="C344" s="211" t="str">
        <f>IF(DIGITAR!C344="","",DIGITAR!C344)</f>
        <v>VERONA</v>
      </c>
      <c r="D344" s="211" t="str">
        <f>IF(DIGITAR!D344="","",DIGITAR!D344)</f>
        <v>cxM</v>
      </c>
      <c r="E344" s="388" t="str">
        <f>IF(DIGITAR!E344="","",DIGITAR!E344)</f>
        <v>13 dz</v>
      </c>
      <c r="F344" s="211" t="str">
        <f>DIGITAR!L344</f>
        <v/>
      </c>
      <c r="G344" s="211" t="str">
        <f>DIGITAR!M344</f>
        <v/>
      </c>
      <c r="H344" s="211" t="str">
        <f>DIGITAR!N344</f>
        <v/>
      </c>
      <c r="I344" s="380" t="str">
        <f>DIGITAR!O344</f>
        <v/>
      </c>
      <c r="J344" s="211" t="str">
        <f>DIGITAR!P344</f>
        <v/>
      </c>
    </row>
    <row r="345" spans="1:10" ht="16.5" thickBot="1" x14ac:dyDescent="0.3">
      <c r="A345" s="211" t="str">
        <f>IF(DIGITAR!A345="","",DIGITAR!A345)</f>
        <v/>
      </c>
      <c r="B345" s="211" t="str">
        <f>IF(DIGITAR!B345="","",DIGITAR!B345)</f>
        <v>TANGERINA</v>
      </c>
      <c r="C345" s="211" t="str">
        <f>IF(DIGITAR!C345="","",DIGITAR!C345)</f>
        <v>VERONA</v>
      </c>
      <c r="D345" s="211" t="str">
        <f>IF(DIGITAR!D345="","",DIGITAR!D345)</f>
        <v>cxM</v>
      </c>
      <c r="E345" s="388" t="str">
        <f>IF(DIGITAR!E345="","",DIGITAR!E345)</f>
        <v>15 dz</v>
      </c>
      <c r="F345" s="211" t="str">
        <f>DIGITAR!L345</f>
        <v/>
      </c>
      <c r="G345" s="211" t="str">
        <f>DIGITAR!M345</f>
        <v/>
      </c>
      <c r="H345" s="211" t="str">
        <f>DIGITAR!N345</f>
        <v/>
      </c>
      <c r="I345" s="380" t="str">
        <f>DIGITAR!O345</f>
        <v/>
      </c>
      <c r="J345" s="211" t="str">
        <f>DIGITAR!P345</f>
        <v/>
      </c>
    </row>
    <row r="346" spans="1:10" ht="16.5" thickBot="1" x14ac:dyDescent="0.3">
      <c r="A346" s="211" t="str">
        <f>IF(DIGITAR!A346="","",DIGITAR!A346)</f>
        <v/>
      </c>
      <c r="B346" s="211" t="str">
        <f>IF(DIGITAR!B346="","",DIGITAR!B346)</f>
        <v>TANGERINA</v>
      </c>
      <c r="C346" s="211" t="str">
        <f>IF(DIGITAR!C346="","",DIGITAR!C346)</f>
        <v>VERONA</v>
      </c>
      <c r="D346" s="211" t="str">
        <f>IF(DIGITAR!D346="","",DIGITAR!D346)</f>
        <v>cxM</v>
      </c>
      <c r="E346" s="388" t="str">
        <f>IF(DIGITAR!E346="","",DIGITAR!E346)</f>
        <v>17 dz</v>
      </c>
      <c r="F346" s="211" t="str">
        <f>DIGITAR!L346</f>
        <v/>
      </c>
      <c r="G346" s="211" t="str">
        <f>DIGITAR!M346</f>
        <v/>
      </c>
      <c r="H346" s="211" t="str">
        <f>DIGITAR!N346</f>
        <v/>
      </c>
      <c r="I346" s="380" t="str">
        <f>DIGITAR!O346</f>
        <v/>
      </c>
      <c r="J346" s="211" t="str">
        <f>DIGITAR!P346</f>
        <v/>
      </c>
    </row>
    <row r="347" spans="1:10" ht="16.5" thickBot="1" x14ac:dyDescent="0.3">
      <c r="A347" s="211" t="str">
        <f>IF(DIGITAR!A347="","",DIGITAR!A347)</f>
        <v/>
      </c>
      <c r="B347" s="211" t="str">
        <f>IF(DIGITAR!B347="","",DIGITAR!B347)</f>
        <v>TANGERINA</v>
      </c>
      <c r="C347" s="211" t="str">
        <f>IF(DIGITAR!C347="","",DIGITAR!C347)</f>
        <v>VERONA</v>
      </c>
      <c r="D347" s="211" t="str">
        <f>IF(DIGITAR!D347="","",DIGITAR!D347)</f>
        <v>cxM</v>
      </c>
      <c r="E347" s="388" t="str">
        <f>IF(DIGITAR!E347="","",DIGITAR!E347)</f>
        <v>18 dz</v>
      </c>
      <c r="F347" s="211" t="str">
        <f>DIGITAR!L347</f>
        <v/>
      </c>
      <c r="G347" s="211" t="str">
        <f>DIGITAR!M347</f>
        <v/>
      </c>
      <c r="H347" s="211" t="str">
        <f>DIGITAR!N347</f>
        <v/>
      </c>
      <c r="I347" s="380" t="str">
        <f>DIGITAR!O347</f>
        <v/>
      </c>
      <c r="J347" s="211" t="str">
        <f>DIGITAR!P347</f>
        <v/>
      </c>
    </row>
    <row r="348" spans="1:10" ht="16.5" thickBot="1" x14ac:dyDescent="0.3">
      <c r="A348" s="211" t="str">
        <f>IF(DIGITAR!A348="","",DIGITAR!A348)</f>
        <v/>
      </c>
      <c r="B348" s="211" t="str">
        <f>IF(DIGITAR!B348="","",DIGITAR!B348)</f>
        <v>TANGERINA</v>
      </c>
      <c r="C348" s="211" t="str">
        <f>IF(DIGITAR!C348="","",DIGITAR!C348)</f>
        <v>VERONA</v>
      </c>
      <c r="D348" s="211" t="str">
        <f>IF(DIGITAR!D348="","",DIGITAR!D348)</f>
        <v>cxM</v>
      </c>
      <c r="E348" s="388" t="str">
        <f>IF(DIGITAR!E348="","",DIGITAR!E348)</f>
        <v>21 dz</v>
      </c>
      <c r="F348" s="211" t="str">
        <f>DIGITAR!L348</f>
        <v/>
      </c>
      <c r="G348" s="211" t="str">
        <f>DIGITAR!M348</f>
        <v/>
      </c>
      <c r="H348" s="211" t="str">
        <f>DIGITAR!N348</f>
        <v/>
      </c>
      <c r="I348" s="380" t="str">
        <f>DIGITAR!O348</f>
        <v/>
      </c>
      <c r="J348" s="211" t="str">
        <f>DIGITAR!P348</f>
        <v/>
      </c>
    </row>
    <row r="349" spans="1:10" ht="16.5" thickBot="1" x14ac:dyDescent="0.3">
      <c r="A349" s="211" t="str">
        <f>IF(DIGITAR!A349="","",DIGITAR!A349)</f>
        <v/>
      </c>
      <c r="B349" s="211" t="str">
        <f>IF(DIGITAR!B349="","",DIGITAR!B349)</f>
        <v>TANGERINA</v>
      </c>
      <c r="C349" s="211" t="str">
        <f>IF(DIGITAR!C349="","",DIGITAR!C349)</f>
        <v>VERONA</v>
      </c>
      <c r="D349" s="211" t="str">
        <f>IF(DIGITAR!D349="","",DIGITAR!D349)</f>
        <v>mCx</v>
      </c>
      <c r="E349" s="388" t="str">
        <f>IF(DIGITAR!E349="","",DIGITAR!E349)</f>
        <v>mCx</v>
      </c>
      <c r="F349" s="211" t="str">
        <f>DIGITAR!L349</f>
        <v/>
      </c>
      <c r="G349" s="211" t="str">
        <f>DIGITAR!M349</f>
        <v/>
      </c>
      <c r="H349" s="211" t="str">
        <f>DIGITAR!N349</f>
        <v/>
      </c>
      <c r="I349" s="380" t="str">
        <f>DIGITAR!O349</f>
        <v/>
      </c>
      <c r="J349" s="211" t="str">
        <f>DIGITAR!P349</f>
        <v/>
      </c>
    </row>
    <row r="350" spans="1:10" ht="16.5" thickBot="1" x14ac:dyDescent="0.3">
      <c r="A350" s="211" t="str">
        <f>IF(DIGITAR!A350="","",DIGITAR!A350)</f>
        <v/>
      </c>
      <c r="B350" s="211" t="str">
        <f>IF(DIGITAR!B350="","",DIGITAR!B350)</f>
        <v>UMBU</v>
      </c>
      <c r="C350" s="211" t="str">
        <f>IF(DIGITAR!C350="","",DIGITAR!C350)</f>
        <v/>
      </c>
      <c r="D350" s="211" t="str">
        <f>IF(DIGITAR!D350="","",DIGITAR!D350)</f>
        <v>cxT</v>
      </c>
      <c r="E350" s="388" t="str">
        <f>IF(DIGITAR!E350="","",DIGITAR!E350)</f>
        <v>cxT</v>
      </c>
      <c r="F350" s="211" t="str">
        <f>DIGITAR!L350</f>
        <v/>
      </c>
      <c r="G350" s="211" t="str">
        <f>DIGITAR!M350</f>
        <v/>
      </c>
      <c r="H350" s="211" t="str">
        <f>DIGITAR!N350</f>
        <v/>
      </c>
      <c r="I350" s="380" t="str">
        <f>DIGITAR!O350</f>
        <v/>
      </c>
      <c r="J350" s="211" t="str">
        <f>DIGITAR!P350</f>
        <v/>
      </c>
    </row>
    <row r="351" spans="1:10" ht="16.5" thickBot="1" x14ac:dyDescent="0.3">
      <c r="A351" s="211">
        <f>IF(DIGITAR!A351="","",DIGITAR!A351)</f>
        <v>68</v>
      </c>
      <c r="B351" s="211" t="str">
        <f>IF(DIGITAR!B351="","",DIGITAR!B351)</f>
        <v>UVAS</v>
      </c>
      <c r="C351" s="211" t="str">
        <f>IF(DIGITAR!C351="","",DIGITAR!C351)</f>
        <v>ALGODÃO DOCE</v>
      </c>
      <c r="D351" s="211" t="str">
        <f>IF(DIGITAR!D351="","",DIGITAR!D351)</f>
        <v>mCx</v>
      </c>
      <c r="E351" s="388">
        <f>IF(DIGITAR!E351="","",DIGITAR!E351)</f>
        <v>5</v>
      </c>
      <c r="F351" s="211">
        <f>DIGITAR!L351</f>
        <v>60</v>
      </c>
      <c r="G351" s="211">
        <f>DIGITAR!M351</f>
        <v>60</v>
      </c>
      <c r="H351" s="211">
        <f>DIGITAR!N351</f>
        <v>60</v>
      </c>
      <c r="I351" s="380" t="str">
        <f>DIGITAR!O351</f>
        <v/>
      </c>
      <c r="J351" s="211" t="str">
        <f>DIGITAR!P351</f>
        <v/>
      </c>
    </row>
    <row r="352" spans="1:10" ht="16.5" thickBot="1" x14ac:dyDescent="0.3">
      <c r="A352" s="211" t="str">
        <f>IF(DIGITAR!A352="","",DIGITAR!A352)</f>
        <v/>
      </c>
      <c r="B352" s="211" t="str">
        <f>IF(DIGITAR!B352="","",DIGITAR!B352)</f>
        <v>UVAS</v>
      </c>
      <c r="C352" s="211" t="str">
        <f>IF(DIGITAR!C352="","",DIGITAR!C352)</f>
        <v>BENITAKA</v>
      </c>
      <c r="D352" s="211" t="str">
        <f>IF(DIGITAR!D352="","",DIGITAR!D352)</f>
        <v xml:space="preserve">mCx </v>
      </c>
      <c r="E352" s="388">
        <f>IF(DIGITAR!E352="","",DIGITAR!E352)</f>
        <v>5</v>
      </c>
      <c r="F352" s="211" t="str">
        <f>DIGITAR!L352</f>
        <v/>
      </c>
      <c r="G352" s="211" t="str">
        <f>DIGITAR!M352</f>
        <v/>
      </c>
      <c r="H352" s="211" t="str">
        <f>DIGITAR!N352</f>
        <v/>
      </c>
      <c r="I352" s="380" t="str">
        <f>DIGITAR!O352</f>
        <v/>
      </c>
      <c r="J352" s="211" t="str">
        <f>DIGITAR!P352</f>
        <v/>
      </c>
    </row>
    <row r="353" spans="1:10" ht="16.5" thickBot="1" x14ac:dyDescent="0.3">
      <c r="A353" s="211" t="str">
        <f>IF(DIGITAR!A353="","",DIGITAR!A353)</f>
        <v/>
      </c>
      <c r="B353" s="211" t="str">
        <f>IF(DIGITAR!B353="","",DIGITAR!B353)</f>
        <v>UVAS</v>
      </c>
      <c r="C353" s="211" t="str">
        <f>IF(DIGITAR!C353="","",DIGITAR!C353)</f>
        <v>BENITAKA</v>
      </c>
      <c r="D353" s="211" t="str">
        <f>IF(DIGITAR!D353="","",DIGITAR!D353)</f>
        <v xml:space="preserve">mCx </v>
      </c>
      <c r="E353" s="388">
        <f>IF(DIGITAR!E353="","",DIGITAR!E353)</f>
        <v>7</v>
      </c>
      <c r="F353" s="211" t="str">
        <f>DIGITAR!L353</f>
        <v/>
      </c>
      <c r="G353" s="211" t="str">
        <f>DIGITAR!M353</f>
        <v/>
      </c>
      <c r="H353" s="211" t="str">
        <f>DIGITAR!N353</f>
        <v/>
      </c>
      <c r="I353" s="380" t="str">
        <f>DIGITAR!O353</f>
        <v/>
      </c>
      <c r="J353" s="211" t="str">
        <f>DIGITAR!P353</f>
        <v/>
      </c>
    </row>
    <row r="354" spans="1:10" ht="16.5" thickBot="1" x14ac:dyDescent="0.3">
      <c r="A354" s="211" t="str">
        <f>IF(DIGITAR!A354="","",DIGITAR!A354)</f>
        <v/>
      </c>
      <c r="B354" s="211" t="str">
        <f>IF(DIGITAR!B354="","",DIGITAR!B354)</f>
        <v>UVAS</v>
      </c>
      <c r="C354" s="211" t="str">
        <f>IF(DIGITAR!C354="","",DIGITAR!C354)</f>
        <v>BENITAKA</v>
      </c>
      <c r="D354" s="211" t="str">
        <f>IF(DIGITAR!D354="","",DIGITAR!D354)</f>
        <v>cxP</v>
      </c>
      <c r="E354" s="388">
        <f>IF(DIGITAR!E354="","",DIGITAR!E354)</f>
        <v>8</v>
      </c>
      <c r="F354" s="211" t="str">
        <f>DIGITAR!L354</f>
        <v/>
      </c>
      <c r="G354" s="211" t="str">
        <f>DIGITAR!M354</f>
        <v/>
      </c>
      <c r="H354" s="211" t="str">
        <f>DIGITAR!N354</f>
        <v/>
      </c>
      <c r="I354" s="380" t="str">
        <f>DIGITAR!O354</f>
        <v/>
      </c>
      <c r="J354" s="211" t="str">
        <f>DIGITAR!P354</f>
        <v/>
      </c>
    </row>
    <row r="355" spans="1:10" ht="16.5" thickBot="1" x14ac:dyDescent="0.3">
      <c r="A355" s="211" t="str">
        <f>IF(DIGITAR!A355="","",DIGITAR!A355)</f>
        <v/>
      </c>
      <c r="B355" s="211" t="str">
        <f>IF(DIGITAR!B355="","",DIGITAR!B355)</f>
        <v>UVAS</v>
      </c>
      <c r="C355" s="211" t="str">
        <f>IF(DIGITAR!C355="","",DIGITAR!C355)</f>
        <v>BORDÔ</v>
      </c>
      <c r="D355" s="211" t="str">
        <f>IF(DIGITAR!D355="","",DIGITAR!D355)</f>
        <v xml:space="preserve">mCx </v>
      </c>
      <c r="E355" s="388">
        <f>IF(DIGITAR!E355="","",DIGITAR!E355)</f>
        <v>4</v>
      </c>
      <c r="F355" s="211" t="str">
        <f>DIGITAR!L355</f>
        <v/>
      </c>
      <c r="G355" s="211" t="str">
        <f>DIGITAR!M355</f>
        <v/>
      </c>
      <c r="H355" s="211" t="str">
        <f>DIGITAR!N355</f>
        <v/>
      </c>
      <c r="I355" s="380" t="str">
        <f>DIGITAR!O355</f>
        <v/>
      </c>
      <c r="J355" s="211" t="str">
        <f>DIGITAR!P355</f>
        <v/>
      </c>
    </row>
    <row r="356" spans="1:10" ht="16.5" thickBot="1" x14ac:dyDescent="0.3">
      <c r="A356" s="211" t="str">
        <f>IF(DIGITAR!A356="","",DIGITAR!A356)</f>
        <v/>
      </c>
      <c r="B356" s="211" t="str">
        <f>IF(DIGITAR!B356="","",DIGITAR!B356)</f>
        <v>UVAS</v>
      </c>
      <c r="C356" s="211" t="str">
        <f>IF(DIGITAR!C356="","",DIGITAR!C356)</f>
        <v>BRASIL</v>
      </c>
      <c r="D356" s="211" t="str">
        <f>IF(DIGITAR!D356="","",DIGITAR!D356)</f>
        <v xml:space="preserve">mCx </v>
      </c>
      <c r="E356" s="388">
        <f>IF(DIGITAR!E356="","",DIGITAR!E356)</f>
        <v>5</v>
      </c>
      <c r="F356" s="211" t="str">
        <f>DIGITAR!L356</f>
        <v/>
      </c>
      <c r="G356" s="211" t="str">
        <f>DIGITAR!M356</f>
        <v/>
      </c>
      <c r="H356" s="211" t="str">
        <f>DIGITAR!N356</f>
        <v/>
      </c>
      <c r="I356" s="380" t="str">
        <f>DIGITAR!O356</f>
        <v/>
      </c>
      <c r="J356" s="211" t="str">
        <f>DIGITAR!P356</f>
        <v/>
      </c>
    </row>
    <row r="357" spans="1:10" ht="16.5" thickBot="1" x14ac:dyDescent="0.3">
      <c r="A357" s="211" t="str">
        <f>IF(DIGITAR!A357="","",DIGITAR!A357)</f>
        <v/>
      </c>
      <c r="B357" s="211" t="str">
        <f>IF(DIGITAR!B357="","",DIGITAR!B357)</f>
        <v>UVAS</v>
      </c>
      <c r="C357" s="211" t="str">
        <f>IF(DIGITAR!C357="","",DIGITAR!C357)</f>
        <v>BRASIL</v>
      </c>
      <c r="D357" s="211" t="str">
        <f>IF(DIGITAR!D357="","",DIGITAR!D357)</f>
        <v>cxT</v>
      </c>
      <c r="E357" s="388">
        <f>IF(DIGITAR!E357="","",DIGITAR!E357)</f>
        <v>7</v>
      </c>
      <c r="F357" s="211" t="str">
        <f>DIGITAR!L357</f>
        <v/>
      </c>
      <c r="G357" s="211" t="str">
        <f>DIGITAR!M357</f>
        <v/>
      </c>
      <c r="H357" s="211" t="str">
        <f>DIGITAR!N357</f>
        <v/>
      </c>
      <c r="I357" s="380" t="str">
        <f>DIGITAR!O357</f>
        <v/>
      </c>
      <c r="J357" s="211" t="str">
        <f>DIGITAR!P357</f>
        <v/>
      </c>
    </row>
    <row r="358" spans="1:10" ht="16.5" thickBot="1" x14ac:dyDescent="0.3">
      <c r="A358" s="211">
        <f>IF(DIGITAR!A358="","",DIGITAR!A358)</f>
        <v>69</v>
      </c>
      <c r="B358" s="211" t="str">
        <f>IF(DIGITAR!B358="","",DIGITAR!B358)</f>
        <v>UVAS</v>
      </c>
      <c r="C358" s="211" t="str">
        <f>IF(DIGITAR!C358="","",DIGITAR!C358)</f>
        <v>CRISON BD</v>
      </c>
      <c r="D358" s="211" t="str">
        <f>IF(DIGITAR!D358="","",DIGITAR!D358)</f>
        <v xml:space="preserve">mCx </v>
      </c>
      <c r="E358" s="388">
        <f>IF(DIGITAR!E358="","",DIGITAR!E358)</f>
        <v>5</v>
      </c>
      <c r="F358" s="211">
        <f>DIGITAR!L358</f>
        <v>65</v>
      </c>
      <c r="G358" s="211">
        <f>DIGITAR!M358</f>
        <v>65</v>
      </c>
      <c r="H358" s="211">
        <f>DIGITAR!N358</f>
        <v>65</v>
      </c>
      <c r="I358" s="380" t="str">
        <f>DIGITAR!O358</f>
        <v>Preço estável</v>
      </c>
      <c r="J358" s="211">
        <f>DIGITAR!P358</f>
        <v>65</v>
      </c>
    </row>
    <row r="359" spans="1:10" ht="16.5" thickBot="1" x14ac:dyDescent="0.3">
      <c r="A359" s="211" t="str">
        <f>IF(DIGITAR!A359="","",DIGITAR!A359)</f>
        <v/>
      </c>
      <c r="B359" s="211" t="str">
        <f>IF(DIGITAR!B359="","",DIGITAR!B359)</f>
        <v>UVAS</v>
      </c>
      <c r="C359" s="211" t="str">
        <f>IF(DIGITAR!C359="","",DIGITAR!C359)</f>
        <v>CRINSSON REI</v>
      </c>
      <c r="D359" s="211" t="str">
        <f>IF(DIGITAR!D359="","",DIGITAR!D359)</f>
        <v>cxP</v>
      </c>
      <c r="E359" s="388">
        <f>IF(DIGITAR!E359="","",DIGITAR!E359)</f>
        <v>8</v>
      </c>
      <c r="F359" s="211" t="str">
        <f>DIGITAR!L359</f>
        <v/>
      </c>
      <c r="G359" s="211" t="str">
        <f>DIGITAR!M359</f>
        <v/>
      </c>
      <c r="H359" s="211" t="str">
        <f>DIGITAR!N359</f>
        <v/>
      </c>
      <c r="I359" s="380" t="str">
        <f>DIGITAR!O359</f>
        <v/>
      </c>
      <c r="J359" s="211" t="str">
        <f>DIGITAR!P359</f>
        <v/>
      </c>
    </row>
    <row r="360" spans="1:10" ht="16.5" thickBot="1" x14ac:dyDescent="0.3">
      <c r="A360" s="211" t="str">
        <f>IF(DIGITAR!A360="","",DIGITAR!A360)</f>
        <v/>
      </c>
      <c r="B360" s="211" t="str">
        <f>IF(DIGITAR!B360="","",DIGITAR!B360)</f>
        <v>UVAS</v>
      </c>
      <c r="C360" s="211" t="str">
        <f>IF(DIGITAR!C360="","",DIGITAR!C360)</f>
        <v>CRUZEIRO</v>
      </c>
      <c r="D360" s="211" t="str">
        <f>IF(DIGITAR!D360="","",DIGITAR!D360)</f>
        <v xml:space="preserve">mCx </v>
      </c>
      <c r="E360" s="388">
        <f>IF(DIGITAR!E360="","",DIGITAR!E360)</f>
        <v>4</v>
      </c>
      <c r="F360" s="211" t="str">
        <f>DIGITAR!L360</f>
        <v/>
      </c>
      <c r="G360" s="211" t="str">
        <f>DIGITAR!M360</f>
        <v/>
      </c>
      <c r="H360" s="211" t="str">
        <f>DIGITAR!N360</f>
        <v/>
      </c>
      <c r="I360" s="380" t="str">
        <f>DIGITAR!O360</f>
        <v/>
      </c>
      <c r="J360" s="211" t="str">
        <f>DIGITAR!P360</f>
        <v/>
      </c>
    </row>
    <row r="361" spans="1:10" ht="16.5" thickBot="1" x14ac:dyDescent="0.3">
      <c r="A361" s="211" t="str">
        <f>IF(DIGITAR!A361="","",DIGITAR!A361)</f>
        <v/>
      </c>
      <c r="B361" s="211" t="str">
        <f>IF(DIGITAR!B361="","",DIGITAR!B361)</f>
        <v>UVAS</v>
      </c>
      <c r="C361" s="211" t="str">
        <f>IF(DIGITAR!C361="","",DIGITAR!C361)</f>
        <v>GLOBE</v>
      </c>
      <c r="D361" s="211" t="str">
        <f>IF(DIGITAR!D361="","",DIGITAR!D361)</f>
        <v>cxP</v>
      </c>
      <c r="E361" s="388">
        <f>IF(DIGITAR!E361="","",DIGITAR!E361)</f>
        <v>8</v>
      </c>
      <c r="F361" s="211" t="str">
        <f>DIGITAR!L361</f>
        <v/>
      </c>
      <c r="G361" s="211" t="str">
        <f>DIGITAR!M361</f>
        <v/>
      </c>
      <c r="H361" s="211" t="str">
        <f>DIGITAR!N361</f>
        <v/>
      </c>
      <c r="I361" s="380" t="str">
        <f>DIGITAR!O361</f>
        <v/>
      </c>
      <c r="J361" s="211" t="str">
        <f>DIGITAR!P361</f>
        <v/>
      </c>
    </row>
    <row r="362" spans="1:10" ht="16.5" thickBot="1" x14ac:dyDescent="0.3">
      <c r="A362" s="211" t="str">
        <f>IF(DIGITAR!A362="","",DIGITAR!A362)</f>
        <v/>
      </c>
      <c r="B362" s="211" t="str">
        <f>IF(DIGITAR!B362="","",DIGITAR!B362)</f>
        <v>UVAS</v>
      </c>
      <c r="C362" s="211" t="str">
        <f>IF(DIGITAR!C362="","",DIGITAR!C362)</f>
        <v>ITALIA</v>
      </c>
      <c r="D362" s="211" t="str">
        <f>IF(DIGITAR!D362="","",DIGITAR!D362)</f>
        <v xml:space="preserve">mCx </v>
      </c>
      <c r="E362" s="388">
        <f>IF(DIGITAR!E362="","",DIGITAR!E362)</f>
        <v>5</v>
      </c>
      <c r="F362" s="211" t="str">
        <f>DIGITAR!L362</f>
        <v/>
      </c>
      <c r="G362" s="211" t="str">
        <f>DIGITAR!M362</f>
        <v/>
      </c>
      <c r="H362" s="211" t="str">
        <f>DIGITAR!N362</f>
        <v/>
      </c>
      <c r="I362" s="380" t="str">
        <f>DIGITAR!O362</f>
        <v/>
      </c>
      <c r="J362" s="211" t="str">
        <f>DIGITAR!P362</f>
        <v/>
      </c>
    </row>
    <row r="363" spans="1:10" ht="16.5" thickBot="1" x14ac:dyDescent="0.3">
      <c r="A363" s="211" t="str">
        <f>IF(DIGITAR!A363="","",DIGITAR!A363)</f>
        <v/>
      </c>
      <c r="B363" s="211" t="str">
        <f>IF(DIGITAR!B363="","",DIGITAR!B363)</f>
        <v>UVAS</v>
      </c>
      <c r="C363" s="211" t="str">
        <f>IF(DIGITAR!C363="","",DIGITAR!C363)</f>
        <v>ITALIA</v>
      </c>
      <c r="D363" s="211" t="str">
        <f>IF(DIGITAR!D363="","",DIGITAR!D363)</f>
        <v xml:space="preserve">mCx </v>
      </c>
      <c r="E363" s="388">
        <f>IF(DIGITAR!E363="","",DIGITAR!E363)</f>
        <v>6</v>
      </c>
      <c r="F363" s="211" t="str">
        <f>DIGITAR!L363</f>
        <v/>
      </c>
      <c r="G363" s="211" t="str">
        <f>DIGITAR!M363</f>
        <v/>
      </c>
      <c r="H363" s="211" t="str">
        <f>DIGITAR!N363</f>
        <v/>
      </c>
      <c r="I363" s="380" t="str">
        <f>DIGITAR!O363</f>
        <v/>
      </c>
      <c r="J363" s="211" t="str">
        <f>DIGITAR!P363</f>
        <v/>
      </c>
    </row>
    <row r="364" spans="1:10" ht="16.5" thickBot="1" x14ac:dyDescent="0.3">
      <c r="A364" s="211" t="str">
        <f>IF(DIGITAR!A364="","",DIGITAR!A364)</f>
        <v/>
      </c>
      <c r="B364" s="211" t="str">
        <f>IF(DIGITAR!B364="","",DIGITAR!B364)</f>
        <v>UVAS</v>
      </c>
      <c r="C364" s="211" t="str">
        <f>IF(DIGITAR!C364="","",DIGITAR!C364)</f>
        <v>ITALIA</v>
      </c>
      <c r="D364" s="211" t="str">
        <f>IF(DIGITAR!D364="","",DIGITAR!D364)</f>
        <v>cxP</v>
      </c>
      <c r="E364" s="388">
        <f>IF(DIGITAR!E364="","",DIGITAR!E364)</f>
        <v>8</v>
      </c>
      <c r="F364" s="211" t="str">
        <f>DIGITAR!L364</f>
        <v/>
      </c>
      <c r="G364" s="211" t="str">
        <f>DIGITAR!M364</f>
        <v/>
      </c>
      <c r="H364" s="211" t="str">
        <f>DIGITAR!N364</f>
        <v/>
      </c>
      <c r="I364" s="380" t="str">
        <f>DIGITAR!O364</f>
        <v/>
      </c>
      <c r="J364" s="211" t="str">
        <f>DIGITAR!P364</f>
        <v/>
      </c>
    </row>
    <row r="365" spans="1:10" ht="16.5" thickBot="1" x14ac:dyDescent="0.3">
      <c r="A365" s="211" t="str">
        <f>IF(DIGITAR!A365="","",DIGITAR!A365)</f>
        <v/>
      </c>
      <c r="B365" s="211" t="str">
        <f>IF(DIGITAR!B365="","",DIGITAR!B365)</f>
        <v>UVAS</v>
      </c>
      <c r="C365" s="211" t="str">
        <f>IF(DIGITAR!C365="","",DIGITAR!C365)</f>
        <v>ISABEL</v>
      </c>
      <c r="D365" s="211" t="str">
        <f>IF(DIGITAR!D365="","",DIGITAR!D365)</f>
        <v>cxP</v>
      </c>
      <c r="E365" s="388">
        <f>IF(DIGITAR!E365="","",DIGITAR!E365)</f>
        <v>5</v>
      </c>
      <c r="F365" s="211" t="str">
        <f>DIGITAR!L365</f>
        <v/>
      </c>
      <c r="G365" s="211" t="str">
        <f>DIGITAR!M365</f>
        <v/>
      </c>
      <c r="H365" s="211" t="str">
        <f>DIGITAR!N365</f>
        <v/>
      </c>
      <c r="I365" s="380" t="str">
        <f>DIGITAR!O365</f>
        <v/>
      </c>
      <c r="J365" s="211" t="str">
        <f>DIGITAR!P365</f>
        <v/>
      </c>
    </row>
    <row r="366" spans="1:10" ht="16.5" thickBot="1" x14ac:dyDescent="0.3">
      <c r="A366" s="211" t="str">
        <f>IF(DIGITAR!A366="","",DIGITAR!A366)</f>
        <v/>
      </c>
      <c r="B366" s="211" t="str">
        <f>IF(DIGITAR!B366="","",DIGITAR!B366)</f>
        <v>UVAS</v>
      </c>
      <c r="C366" s="211" t="str">
        <f>IF(DIGITAR!C366="","",DIGITAR!C366)</f>
        <v>ISIS</v>
      </c>
      <c r="D366" s="211" t="str">
        <f>IF(DIGITAR!D366="","",DIGITAR!D366)</f>
        <v xml:space="preserve">mCx </v>
      </c>
      <c r="E366" s="388">
        <f>IF(DIGITAR!E366="","",DIGITAR!E366)</f>
        <v>4</v>
      </c>
      <c r="F366" s="211" t="str">
        <f>DIGITAR!L366</f>
        <v/>
      </c>
      <c r="G366" s="211" t="str">
        <f>DIGITAR!M366</f>
        <v/>
      </c>
      <c r="H366" s="211" t="str">
        <f>DIGITAR!N366</f>
        <v/>
      </c>
      <c r="I366" s="380" t="str">
        <f>DIGITAR!O366</f>
        <v/>
      </c>
      <c r="J366" s="211" t="str">
        <f>DIGITAR!P366</f>
        <v/>
      </c>
    </row>
    <row r="367" spans="1:10" ht="16.5" thickBot="1" x14ac:dyDescent="0.3">
      <c r="A367" s="211" t="str">
        <f>IF(DIGITAR!A367="","",DIGITAR!A367)</f>
        <v/>
      </c>
      <c r="B367" s="211" t="str">
        <f>IF(DIGITAR!B367="","",DIGITAR!B367)</f>
        <v>UVAS</v>
      </c>
      <c r="C367" s="211" t="str">
        <f>IF(DIGITAR!C367="","",DIGITAR!C367)</f>
        <v>JUBILI</v>
      </c>
      <c r="D367" s="211" t="str">
        <f>IF(DIGITAR!D367="","",DIGITAR!D367)</f>
        <v xml:space="preserve">mCx </v>
      </c>
      <c r="E367" s="388">
        <f>IF(DIGITAR!E367="","",DIGITAR!E367)</f>
        <v>8</v>
      </c>
      <c r="F367" s="211" t="str">
        <f>DIGITAR!L367</f>
        <v/>
      </c>
      <c r="G367" s="211" t="str">
        <f>DIGITAR!M367</f>
        <v/>
      </c>
      <c r="H367" s="211" t="str">
        <f>DIGITAR!N367</f>
        <v/>
      </c>
      <c r="I367" s="380" t="str">
        <f>DIGITAR!O367</f>
        <v/>
      </c>
      <c r="J367" s="211" t="str">
        <f>DIGITAR!P367</f>
        <v/>
      </c>
    </row>
    <row r="368" spans="1:10" ht="16.5" thickBot="1" x14ac:dyDescent="0.3">
      <c r="A368" s="211" t="str">
        <f>IF(DIGITAR!A368="","",DIGITAR!A368)</f>
        <v/>
      </c>
      <c r="B368" s="211" t="str">
        <f>IF(DIGITAR!B368="","",DIGITAR!B368)</f>
        <v>UVAS</v>
      </c>
      <c r="C368" s="211" t="str">
        <f>IF(DIGITAR!C368="","",DIGITAR!C368)</f>
        <v>MISTA</v>
      </c>
      <c r="D368" s="211" t="str">
        <f>IF(DIGITAR!D368="","",DIGITAR!D368)</f>
        <v xml:space="preserve">mCx </v>
      </c>
      <c r="E368" s="388">
        <f>IF(DIGITAR!E368="","",DIGITAR!E368)</f>
        <v>5</v>
      </c>
      <c r="F368" s="211" t="str">
        <f>DIGITAR!L368</f>
        <v/>
      </c>
      <c r="G368" s="211" t="str">
        <f>DIGITAR!M368</f>
        <v/>
      </c>
      <c r="H368" s="211" t="str">
        <f>DIGITAR!N368</f>
        <v/>
      </c>
      <c r="I368" s="380" t="str">
        <f>DIGITAR!O368</f>
        <v/>
      </c>
      <c r="J368" s="211" t="str">
        <f>DIGITAR!P368</f>
        <v/>
      </c>
    </row>
    <row r="369" spans="1:10" ht="16.5" thickBot="1" x14ac:dyDescent="0.3">
      <c r="A369" s="211" t="str">
        <f>IF(DIGITAR!A369="","",DIGITAR!A369)</f>
        <v/>
      </c>
      <c r="B369" s="211" t="str">
        <f>IF(DIGITAR!B369="","",DIGITAR!B369)</f>
        <v>UVAS</v>
      </c>
      <c r="C369" s="211" t="str">
        <f>IF(DIGITAR!C369="","",DIGITAR!C369)</f>
        <v>MISTA</v>
      </c>
      <c r="D369" s="211" t="str">
        <f>IF(DIGITAR!D369="","",DIGITAR!D369)</f>
        <v>cxP</v>
      </c>
      <c r="E369" s="388">
        <f>IF(DIGITAR!E369="","",DIGITAR!E369)</f>
        <v>8</v>
      </c>
      <c r="F369" s="211" t="str">
        <f>DIGITAR!L369</f>
        <v/>
      </c>
      <c r="G369" s="211" t="str">
        <f>DIGITAR!M369</f>
        <v/>
      </c>
      <c r="H369" s="211" t="str">
        <f>DIGITAR!N369</f>
        <v/>
      </c>
      <c r="I369" s="380" t="str">
        <f>DIGITAR!O369</f>
        <v/>
      </c>
      <c r="J369" s="211" t="str">
        <f>DIGITAR!P369</f>
        <v/>
      </c>
    </row>
    <row r="370" spans="1:10" ht="16.5" thickBot="1" x14ac:dyDescent="0.3">
      <c r="A370" s="211" t="str">
        <f>IF(DIGITAR!A370="","",DIGITAR!A370)</f>
        <v/>
      </c>
      <c r="B370" s="211" t="str">
        <f>IF(DIGITAR!B370="","",DIGITAR!B370)</f>
        <v>UVAS</v>
      </c>
      <c r="C370" s="211" t="str">
        <f>IF(DIGITAR!C370="","",DIGITAR!C370)</f>
        <v>MOSCATEL ESTR.</v>
      </c>
      <c r="D370" s="211" t="str">
        <f>IF(DIGITAR!D370="","",DIGITAR!D370)</f>
        <v xml:space="preserve">mCx </v>
      </c>
      <c r="E370" s="388">
        <f>IF(DIGITAR!E370="","",DIGITAR!E370)</f>
        <v>5</v>
      </c>
      <c r="F370" s="211" t="str">
        <f>DIGITAR!L370</f>
        <v/>
      </c>
      <c r="G370" s="211" t="str">
        <f>DIGITAR!M370</f>
        <v/>
      </c>
      <c r="H370" s="211" t="str">
        <f>DIGITAR!N370</f>
        <v/>
      </c>
      <c r="I370" s="380" t="str">
        <f>DIGITAR!O370</f>
        <v/>
      </c>
      <c r="J370" s="211" t="str">
        <f>DIGITAR!P370</f>
        <v/>
      </c>
    </row>
    <row r="371" spans="1:10" ht="16.5" thickBot="1" x14ac:dyDescent="0.3">
      <c r="A371" s="211" t="str">
        <f>IF(DIGITAR!A371="","",DIGITAR!A371)</f>
        <v/>
      </c>
      <c r="B371" s="211" t="str">
        <f>IF(DIGITAR!B371="","",DIGITAR!B371)</f>
        <v>UVAS</v>
      </c>
      <c r="C371" s="211" t="str">
        <f>IF(DIGITAR!C371="","",DIGITAR!C371)</f>
        <v>MOSCATEL ESTR.</v>
      </c>
      <c r="D371" s="211" t="str">
        <f>IF(DIGITAR!D371="","",DIGITAR!D371)</f>
        <v>cxP</v>
      </c>
      <c r="E371" s="388">
        <f>IF(DIGITAR!E371="","",DIGITAR!E371)</f>
        <v>9</v>
      </c>
      <c r="F371" s="211" t="str">
        <f>DIGITAR!L371</f>
        <v/>
      </c>
      <c r="G371" s="211" t="str">
        <f>DIGITAR!M371</f>
        <v/>
      </c>
      <c r="H371" s="211" t="str">
        <f>DIGITAR!N371</f>
        <v/>
      </c>
      <c r="I371" s="380" t="str">
        <f>DIGITAR!O371</f>
        <v/>
      </c>
      <c r="J371" s="211" t="str">
        <f>DIGITAR!P371</f>
        <v/>
      </c>
    </row>
    <row r="372" spans="1:10" ht="16.5" thickBot="1" x14ac:dyDescent="0.3">
      <c r="A372" s="211">
        <f>IF(DIGITAR!A372="","",DIGITAR!A372)</f>
        <v>70</v>
      </c>
      <c r="B372" s="211" t="str">
        <f>IF(DIGITAR!B372="","",DIGITAR!B372)</f>
        <v>UVAS</v>
      </c>
      <c r="C372" s="211" t="str">
        <f>IF(DIGITAR!C372="","",DIGITAR!C372)</f>
        <v>NIAGARA ROS.</v>
      </c>
      <c r="D372" s="211" t="str">
        <f>IF(DIGITAR!D372="","",DIGITAR!D372)</f>
        <v xml:space="preserve">mCx </v>
      </c>
      <c r="E372" s="388">
        <f>IF(DIGITAR!E372="","",DIGITAR!E372)</f>
        <v>5</v>
      </c>
      <c r="F372" s="211">
        <f>DIGITAR!L372</f>
        <v>75</v>
      </c>
      <c r="G372" s="211">
        <f>DIGITAR!M372</f>
        <v>85</v>
      </c>
      <c r="H372" s="211">
        <f>DIGITAR!N372</f>
        <v>75</v>
      </c>
      <c r="I372" s="380" t="str">
        <f>DIGITAR!O372</f>
        <v>Preço em alta</v>
      </c>
      <c r="J372" s="211">
        <f>DIGITAR!P372</f>
        <v>72</v>
      </c>
    </row>
    <row r="373" spans="1:10" ht="16.5" thickBot="1" x14ac:dyDescent="0.3">
      <c r="A373" s="211" t="str">
        <f>IF(DIGITAR!A373="","",DIGITAR!A373)</f>
        <v/>
      </c>
      <c r="B373" s="211" t="str">
        <f>IF(DIGITAR!B373="","",DIGITAR!B373)</f>
        <v>UVAS</v>
      </c>
      <c r="C373" s="211" t="str">
        <f>IF(DIGITAR!C373="","",DIGITAR!C373)</f>
        <v>NIAGARA ROS.</v>
      </c>
      <c r="D373" s="211" t="str">
        <f>IF(DIGITAR!D373="","",DIGITAR!D373)</f>
        <v>cxT</v>
      </c>
      <c r="E373" s="388">
        <f>IF(DIGITAR!E373="","",DIGITAR!E373)</f>
        <v>8</v>
      </c>
      <c r="F373" s="211" t="str">
        <f>DIGITAR!L373</f>
        <v/>
      </c>
      <c r="G373" s="211" t="str">
        <f>DIGITAR!M373</f>
        <v/>
      </c>
      <c r="H373" s="211" t="str">
        <f>DIGITAR!N373</f>
        <v/>
      </c>
      <c r="I373" s="380" t="str">
        <f>DIGITAR!O373</f>
        <v/>
      </c>
      <c r="J373" s="211" t="str">
        <f>DIGITAR!P373</f>
        <v/>
      </c>
    </row>
    <row r="374" spans="1:10" ht="16.5" thickBot="1" x14ac:dyDescent="0.3">
      <c r="A374" s="211" t="str">
        <f>IF(DIGITAR!A374="","",DIGITAR!A374)</f>
        <v/>
      </c>
      <c r="B374" s="211" t="str">
        <f>IF(DIGITAR!B374="","",DIGITAR!B374)</f>
        <v>UVAS</v>
      </c>
      <c r="C374" s="211" t="str">
        <f>IF(DIGITAR!C374="","",DIGITAR!C374)</f>
        <v>NÚBIA</v>
      </c>
      <c r="D374" s="211" t="str">
        <f>IF(DIGITAR!D374="","",DIGITAR!D374)</f>
        <v xml:space="preserve">mCx </v>
      </c>
      <c r="E374" s="388">
        <f>IF(DIGITAR!E374="","",DIGITAR!E374)</f>
        <v>5</v>
      </c>
      <c r="F374" s="211" t="str">
        <f>DIGITAR!L374</f>
        <v/>
      </c>
      <c r="G374" s="211" t="str">
        <f>DIGITAR!M374</f>
        <v/>
      </c>
      <c r="H374" s="211" t="str">
        <f>DIGITAR!N374</f>
        <v/>
      </c>
      <c r="I374" s="380" t="str">
        <f>DIGITAR!O374</f>
        <v/>
      </c>
      <c r="J374" s="211" t="str">
        <f>DIGITAR!P374</f>
        <v/>
      </c>
    </row>
    <row r="375" spans="1:10" ht="16.5" thickBot="1" x14ac:dyDescent="0.3">
      <c r="A375" s="211" t="str">
        <f>IF(DIGITAR!A375="","",DIGITAR!A375)</f>
        <v/>
      </c>
      <c r="B375" s="211" t="str">
        <f>IF(DIGITAR!B375="","",DIGITAR!B375)</f>
        <v>UVAS</v>
      </c>
      <c r="C375" s="211" t="str">
        <f>IF(DIGITAR!C375="","",DIGITAR!C375)</f>
        <v>NÚBIA</v>
      </c>
      <c r="D375" s="211" t="str">
        <f>IF(DIGITAR!D375="","",DIGITAR!D375)</f>
        <v>cxT</v>
      </c>
      <c r="E375" s="388">
        <f>IF(DIGITAR!E375="","",DIGITAR!E375)</f>
        <v>8</v>
      </c>
      <c r="F375" s="211" t="str">
        <f>DIGITAR!L375</f>
        <v/>
      </c>
      <c r="G375" s="211" t="str">
        <f>DIGITAR!M375</f>
        <v/>
      </c>
      <c r="H375" s="211" t="str">
        <f>DIGITAR!N375</f>
        <v/>
      </c>
      <c r="I375" s="380" t="str">
        <f>DIGITAR!O375</f>
        <v/>
      </c>
      <c r="J375" s="211" t="str">
        <f>DIGITAR!P375</f>
        <v/>
      </c>
    </row>
    <row r="376" spans="1:10" ht="16.5" thickBot="1" x14ac:dyDescent="0.3">
      <c r="A376" s="211" t="str">
        <f>IF(DIGITAR!A376="","",DIGITAR!A376)</f>
        <v/>
      </c>
      <c r="B376" s="211" t="str">
        <f>IF(DIGITAR!B376="","",DIGITAR!B376)</f>
        <v>UVAS</v>
      </c>
      <c r="C376" s="211" t="str">
        <f>IF(DIGITAR!C376="","",DIGITAR!C376)</f>
        <v>RED GLOBE NAC.</v>
      </c>
      <c r="D376" s="211" t="str">
        <f>IF(DIGITAR!D376="","",DIGITAR!D376)</f>
        <v xml:space="preserve">mCx </v>
      </c>
      <c r="E376" s="388">
        <f>IF(DIGITAR!E376="","",DIGITAR!E376)</f>
        <v>5</v>
      </c>
      <c r="F376" s="211" t="str">
        <f>DIGITAR!L376</f>
        <v/>
      </c>
      <c r="G376" s="211" t="str">
        <f>DIGITAR!M376</f>
        <v/>
      </c>
      <c r="H376" s="211" t="str">
        <f>DIGITAR!N376</f>
        <v/>
      </c>
      <c r="I376" s="380" t="str">
        <f>DIGITAR!O376</f>
        <v/>
      </c>
      <c r="J376" s="211" t="str">
        <f>DIGITAR!P376</f>
        <v/>
      </c>
    </row>
    <row r="377" spans="1:10" ht="16.5" thickBot="1" x14ac:dyDescent="0.3">
      <c r="A377" s="211" t="str">
        <f>IF(DIGITAR!A377="","",DIGITAR!A377)</f>
        <v/>
      </c>
      <c r="B377" s="211" t="str">
        <f>IF(DIGITAR!B377="","",DIGITAR!B377)</f>
        <v>UVAS</v>
      </c>
      <c r="C377" s="211" t="str">
        <f>IF(DIGITAR!C377="","",DIGITAR!C377)</f>
        <v>RED GLOBE NAC.</v>
      </c>
      <c r="D377" s="211" t="str">
        <f>IF(DIGITAR!D377="","",DIGITAR!D377)</f>
        <v xml:space="preserve">cxT </v>
      </c>
      <c r="E377" s="388">
        <f>IF(DIGITAR!E377="","",DIGITAR!E377)</f>
        <v>8</v>
      </c>
      <c r="F377" s="211" t="str">
        <f>DIGITAR!L377</f>
        <v/>
      </c>
      <c r="G377" s="211" t="str">
        <f>DIGITAR!M377</f>
        <v/>
      </c>
      <c r="H377" s="211" t="str">
        <f>DIGITAR!N377</f>
        <v/>
      </c>
      <c r="I377" s="380" t="str">
        <f>DIGITAR!O377</f>
        <v/>
      </c>
      <c r="J377" s="211" t="str">
        <f>DIGITAR!P377</f>
        <v/>
      </c>
    </row>
    <row r="378" spans="1:10" ht="16.5" thickBot="1" x14ac:dyDescent="0.3">
      <c r="A378" s="211" t="str">
        <f>IF(DIGITAR!A378="","",DIGITAR!A378)</f>
        <v/>
      </c>
      <c r="B378" s="211" t="str">
        <f>IF(DIGITAR!B378="","",DIGITAR!B378)</f>
        <v>UVAS</v>
      </c>
      <c r="C378" s="211" t="str">
        <f>IF(DIGITAR!C378="","",DIGITAR!C378)</f>
        <v>RED GLOBE EXTR.</v>
      </c>
      <c r="D378" s="211" t="str">
        <f>IF(DIGITAR!D378="","",DIGITAR!D378)</f>
        <v xml:space="preserve">mCx </v>
      </c>
      <c r="E378" s="388">
        <f>IF(DIGITAR!E378="","",DIGITAR!E378)</f>
        <v>5</v>
      </c>
      <c r="F378" s="211" t="str">
        <f>DIGITAR!L378</f>
        <v/>
      </c>
      <c r="G378" s="211" t="str">
        <f>DIGITAR!M378</f>
        <v/>
      </c>
      <c r="H378" s="211" t="str">
        <f>DIGITAR!N378</f>
        <v/>
      </c>
      <c r="I378" s="380" t="str">
        <f>DIGITAR!O378</f>
        <v/>
      </c>
      <c r="J378" s="211" t="str">
        <f>DIGITAR!P378</f>
        <v/>
      </c>
    </row>
    <row r="379" spans="1:10" ht="16.5" thickBot="1" x14ac:dyDescent="0.3">
      <c r="A379" s="211" t="str">
        <f>IF(DIGITAR!A379="","",DIGITAR!A379)</f>
        <v/>
      </c>
      <c r="B379" s="211" t="str">
        <f>IF(DIGITAR!B379="","",DIGITAR!B379)</f>
        <v>UVAS</v>
      </c>
      <c r="C379" s="211" t="str">
        <f>IF(DIGITAR!C379="","",DIGITAR!C379)</f>
        <v>RED GLOBE EXTR.</v>
      </c>
      <c r="D379" s="211" t="str">
        <f>IF(DIGITAR!D379="","",DIGITAR!D379)</f>
        <v>cxP</v>
      </c>
      <c r="E379" s="388">
        <f>IF(DIGITAR!E379="","",DIGITAR!E379)</f>
        <v>9</v>
      </c>
      <c r="F379" s="211" t="str">
        <f>DIGITAR!L379</f>
        <v/>
      </c>
      <c r="G379" s="211" t="str">
        <f>DIGITAR!M379</f>
        <v/>
      </c>
      <c r="H379" s="211" t="str">
        <f>DIGITAR!N379</f>
        <v/>
      </c>
      <c r="I379" s="380" t="str">
        <f>DIGITAR!O379</f>
        <v/>
      </c>
      <c r="J379" s="211" t="str">
        <f>DIGITAR!P379</f>
        <v/>
      </c>
    </row>
    <row r="380" spans="1:10" ht="16.5" thickBot="1" x14ac:dyDescent="0.3">
      <c r="A380" s="211" t="str">
        <f>IF(DIGITAR!A380="","",DIGITAR!A380)</f>
        <v/>
      </c>
      <c r="B380" s="211" t="str">
        <f>IF(DIGITAR!B380="","",DIGITAR!B380)</f>
        <v>UVAS</v>
      </c>
      <c r="C380" s="211" t="str">
        <f>IF(DIGITAR!C380="","",DIGITAR!C380)</f>
        <v xml:space="preserve">RUBI </v>
      </c>
      <c r="D380" s="211" t="str">
        <f>IF(DIGITAR!D380="","",DIGITAR!D380)</f>
        <v xml:space="preserve">mCx </v>
      </c>
      <c r="E380" s="388">
        <f>IF(DIGITAR!E380="","",DIGITAR!E380)</f>
        <v>5</v>
      </c>
      <c r="F380" s="211" t="str">
        <f>DIGITAR!L380</f>
        <v/>
      </c>
      <c r="G380" s="211" t="str">
        <f>DIGITAR!M380</f>
        <v/>
      </c>
      <c r="H380" s="211" t="str">
        <f>DIGITAR!N380</f>
        <v/>
      </c>
      <c r="I380" s="380" t="str">
        <f>DIGITAR!O380</f>
        <v/>
      </c>
      <c r="J380" s="211" t="str">
        <f>DIGITAR!P380</f>
        <v/>
      </c>
    </row>
    <row r="381" spans="1:10" ht="16.5" thickBot="1" x14ac:dyDescent="0.3">
      <c r="A381" s="211" t="str">
        <f>IF(DIGITAR!A381="","",DIGITAR!A381)</f>
        <v/>
      </c>
      <c r="B381" s="211" t="str">
        <f>IF(DIGITAR!B381="","",DIGITAR!B381)</f>
        <v>UVAS</v>
      </c>
      <c r="C381" s="211" t="str">
        <f>IF(DIGITAR!C381="","",DIGITAR!C381)</f>
        <v>RUBI</v>
      </c>
      <c r="D381" s="211" t="str">
        <f>IF(DIGITAR!D381="","",DIGITAR!D381)</f>
        <v>cxP</v>
      </c>
      <c r="E381" s="388">
        <f>IF(DIGITAR!E381="","",DIGITAR!E381)</f>
        <v>8</v>
      </c>
      <c r="F381" s="211" t="str">
        <f>DIGITAR!L381</f>
        <v/>
      </c>
      <c r="G381" s="211" t="str">
        <f>DIGITAR!M381</f>
        <v/>
      </c>
      <c r="H381" s="211" t="str">
        <f>DIGITAR!N381</f>
        <v/>
      </c>
      <c r="I381" s="380" t="str">
        <f>DIGITAR!O381</f>
        <v/>
      </c>
      <c r="J381" s="211" t="str">
        <f>DIGITAR!P381</f>
        <v/>
      </c>
    </row>
    <row r="382" spans="1:10" ht="16.5" thickBot="1" x14ac:dyDescent="0.3">
      <c r="A382" s="211" t="str">
        <f>IF(DIGITAR!A382="","",DIGITAR!A382)</f>
        <v/>
      </c>
      <c r="B382" s="211" t="str">
        <f>IF(DIGITAR!B382="","",DIGITAR!B382)</f>
        <v>UVAS</v>
      </c>
      <c r="C382" s="211" t="str">
        <f>IF(DIGITAR!C382="","",DIGITAR!C382)</f>
        <v>PRETA STA ISABEL</v>
      </c>
      <c r="D382" s="211" t="str">
        <f>IF(DIGITAR!D382="","",DIGITAR!D382)</f>
        <v xml:space="preserve">mCx </v>
      </c>
      <c r="E382" s="388">
        <f>IF(DIGITAR!E382="","",DIGITAR!E382)</f>
        <v>6</v>
      </c>
      <c r="F382" s="211" t="str">
        <f>DIGITAR!L382</f>
        <v/>
      </c>
      <c r="G382" s="211" t="str">
        <f>DIGITAR!M382</f>
        <v/>
      </c>
      <c r="H382" s="211" t="str">
        <f>DIGITAR!N382</f>
        <v/>
      </c>
      <c r="I382" s="380" t="str">
        <f>DIGITAR!O382</f>
        <v/>
      </c>
      <c r="J382" s="211" t="str">
        <f>DIGITAR!P382</f>
        <v/>
      </c>
    </row>
    <row r="383" spans="1:10" ht="16.5" thickBot="1" x14ac:dyDescent="0.3">
      <c r="A383" s="211" t="str">
        <f>IF(DIGITAR!A383="","",DIGITAR!A383)</f>
        <v/>
      </c>
      <c r="B383" s="211" t="str">
        <f>IF(DIGITAR!B383="","",DIGITAR!B383)</f>
        <v>UVAS</v>
      </c>
      <c r="C383" s="211" t="str">
        <f>IF(DIGITAR!C383="","",DIGITAR!C383)</f>
        <v>PRETA STA ISABEL</v>
      </c>
      <c r="D383" s="211" t="str">
        <f>IF(DIGITAR!D383="","",DIGITAR!D383)</f>
        <v>cxP</v>
      </c>
      <c r="E383" s="388">
        <f>IF(DIGITAR!E383="","",DIGITAR!E383)</f>
        <v>8</v>
      </c>
      <c r="F383" s="211" t="str">
        <f>DIGITAR!L383</f>
        <v/>
      </c>
      <c r="G383" s="211" t="str">
        <f>DIGITAR!M383</f>
        <v/>
      </c>
      <c r="H383" s="211" t="str">
        <f>DIGITAR!N383</f>
        <v/>
      </c>
      <c r="I383" s="380" t="str">
        <f>DIGITAR!O383</f>
        <v/>
      </c>
      <c r="J383" s="211" t="str">
        <f>DIGITAR!P383</f>
        <v/>
      </c>
    </row>
    <row r="384" spans="1:10" ht="16.5" thickBot="1" x14ac:dyDescent="0.3">
      <c r="A384" s="211">
        <f>IF(DIGITAR!A384="","",DIGITAR!A384)</f>
        <v>71</v>
      </c>
      <c r="B384" s="211" t="str">
        <f>IF(DIGITAR!B384="","",DIGITAR!B384)</f>
        <v>UVAS</v>
      </c>
      <c r="C384" s="211" t="str">
        <f>IF(DIGITAR!C384="","",DIGITAR!C384)</f>
        <v>THOMPSON BD</v>
      </c>
      <c r="D384" s="211" t="str">
        <f>IF(DIGITAR!D384="","",DIGITAR!D384)</f>
        <v xml:space="preserve">mCx </v>
      </c>
      <c r="E384" s="388">
        <f>IF(DIGITAR!E384="","",DIGITAR!E384)</f>
        <v>5</v>
      </c>
      <c r="F384" s="211">
        <f>DIGITAR!L384</f>
        <v>60</v>
      </c>
      <c r="G384" s="211">
        <f>DIGITAR!M384</f>
        <v>60</v>
      </c>
      <c r="H384" s="211">
        <f>DIGITAR!N384</f>
        <v>60</v>
      </c>
      <c r="I384" s="380" t="str">
        <f>DIGITAR!O384</f>
        <v>Preço estável</v>
      </c>
      <c r="J384" s="211">
        <f>DIGITAR!P384</f>
        <v>60</v>
      </c>
    </row>
    <row r="385" spans="1:10" ht="16.5" thickBot="1" x14ac:dyDescent="0.3">
      <c r="A385" s="211" t="str">
        <f>IF(DIGITAR!A385="","",DIGITAR!A385)</f>
        <v/>
      </c>
      <c r="B385" s="211" t="str">
        <f>IF(DIGITAR!B385="","",DIGITAR!B385)</f>
        <v>UVAS</v>
      </c>
      <c r="C385" s="211" t="str">
        <f>IF(DIGITAR!C385="","",DIGITAR!C385)</f>
        <v>THOMPSON</v>
      </c>
      <c r="D385" s="211" t="str">
        <f>IF(DIGITAR!D385="","",DIGITAR!D385)</f>
        <v>cxP</v>
      </c>
      <c r="E385" s="388">
        <f>IF(DIGITAR!E385="","",DIGITAR!E385)</f>
        <v>8</v>
      </c>
      <c r="F385" s="211" t="str">
        <f>DIGITAR!L385</f>
        <v/>
      </c>
      <c r="G385" s="211" t="str">
        <f>DIGITAR!M385</f>
        <v/>
      </c>
      <c r="H385" s="211" t="str">
        <f>DIGITAR!N385</f>
        <v/>
      </c>
      <c r="I385" s="380" t="str">
        <f>DIGITAR!O385</f>
        <v/>
      </c>
      <c r="J385" s="211" t="str">
        <f>DIGITAR!P385</f>
        <v/>
      </c>
    </row>
    <row r="386" spans="1:10" ht="16.5" thickBot="1" x14ac:dyDescent="0.3">
      <c r="A386" s="211">
        <f>IF(DIGITAR!A386="","",DIGITAR!A386)</f>
        <v>72</v>
      </c>
      <c r="B386" s="211" t="str">
        <f>IF(DIGITAR!B386="","",DIGITAR!B386)</f>
        <v>UVAS</v>
      </c>
      <c r="C386" s="211" t="str">
        <f>IF(DIGITAR!C386="","",DIGITAR!C386)</f>
        <v>VITÓRIA</v>
      </c>
      <c r="D386" s="211" t="str">
        <f>IF(DIGITAR!D386="","",DIGITAR!D386)</f>
        <v xml:space="preserve">mCx </v>
      </c>
      <c r="E386" s="388">
        <f>IF(DIGITAR!E386="","",DIGITAR!E386)</f>
        <v>5</v>
      </c>
      <c r="F386" s="211">
        <f>DIGITAR!L386</f>
        <v>60</v>
      </c>
      <c r="G386" s="211">
        <f>DIGITAR!M386</f>
        <v>60</v>
      </c>
      <c r="H386" s="211">
        <f>DIGITAR!N386</f>
        <v>60</v>
      </c>
      <c r="I386" s="380" t="str">
        <f>DIGITAR!O386</f>
        <v>Preço estável</v>
      </c>
      <c r="J386" s="211">
        <f>DIGITAR!P386</f>
        <v>60</v>
      </c>
    </row>
    <row r="387" spans="1:10" ht="16.5" thickBot="1" x14ac:dyDescent="0.3">
      <c r="A387" s="211" t="str">
        <f>IF(DIGITAR!A387="","",DIGITAR!A387)</f>
        <v/>
      </c>
      <c r="B387" s="211" t="str">
        <f>IF(DIGITAR!B387="","",DIGITAR!B387)</f>
        <v>UVAS</v>
      </c>
      <c r="C387" s="211" t="str">
        <f>IF(DIGITAR!C387="","",DIGITAR!C387)</f>
        <v>VITÓRIA</v>
      </c>
      <c r="D387" s="211" t="str">
        <f>IF(DIGITAR!D387="","",DIGITAR!D387)</f>
        <v>cxP</v>
      </c>
      <c r="E387" s="388">
        <f>IF(DIGITAR!E387="","",DIGITAR!E387)</f>
        <v>8</v>
      </c>
      <c r="F387" s="211" t="str">
        <f>DIGITAR!L387</f>
        <v/>
      </c>
      <c r="G387" s="211" t="str">
        <f>DIGITAR!M387</f>
        <v/>
      </c>
      <c r="H387" s="211" t="str">
        <f>DIGITAR!N387</f>
        <v/>
      </c>
      <c r="I387" s="380" t="str">
        <f>DIGITAR!O387</f>
        <v/>
      </c>
      <c r="J387" s="211" t="str">
        <f>DIGITAR!P387</f>
        <v/>
      </c>
    </row>
    <row r="388" spans="1:10" ht="16.5" thickBot="1" x14ac:dyDescent="0.3">
      <c r="A388" s="211" t="str">
        <f>IF(DIGITAR!A388="","",DIGITAR!A388)</f>
        <v/>
      </c>
      <c r="B388" s="211" t="str">
        <f>IF(DIGITAR!B388="","",DIGITAR!B388)</f>
        <v/>
      </c>
      <c r="C388" s="211" t="str">
        <f>IF(DIGITAR!C388="","",DIGITAR!C388)</f>
        <v/>
      </c>
      <c r="D388" s="211" t="str">
        <f>IF(DIGITAR!D388="","",DIGITAR!D388)</f>
        <v/>
      </c>
      <c r="E388" s="388" t="str">
        <f>IF(DIGITAR!E388="","",DIGITAR!E388)</f>
        <v/>
      </c>
      <c r="F388" s="211">
        <f>DIGITAR!L388</f>
        <v>0</v>
      </c>
      <c r="G388" s="211">
        <f>DIGITAR!M388</f>
        <v>0</v>
      </c>
      <c r="H388" s="211">
        <f>DIGITAR!N388</f>
        <v>0</v>
      </c>
      <c r="I388" s="380">
        <f>DIGITAR!O388</f>
        <v>0</v>
      </c>
      <c r="J388" s="211">
        <f>DIGITAR!P388</f>
        <v>0</v>
      </c>
    </row>
    <row r="389" spans="1:10" ht="16.5" thickBot="1" x14ac:dyDescent="0.3">
      <c r="A389" s="211" t="str">
        <f>IF(DIGITAR!A389="","",DIGITAR!A389)</f>
        <v/>
      </c>
      <c r="B389" s="211" t="str">
        <f>IF(DIGITAR!B389="","",DIGITAR!B389)</f>
        <v/>
      </c>
      <c r="C389" s="211" t="str">
        <f>IF(DIGITAR!C389="","",DIGITAR!C389)</f>
        <v/>
      </c>
      <c r="D389" s="211" t="str">
        <f>IF(DIGITAR!D389="","",DIGITAR!D389)</f>
        <v/>
      </c>
      <c r="E389" s="388" t="str">
        <f>IF(DIGITAR!E389="","",DIGITAR!E389)</f>
        <v/>
      </c>
      <c r="F389" s="211">
        <f>DIGITAR!L389</f>
        <v>0</v>
      </c>
      <c r="G389" s="211">
        <f>DIGITAR!M389</f>
        <v>0</v>
      </c>
      <c r="H389" s="211">
        <f>DIGITAR!N389</f>
        <v>0</v>
      </c>
      <c r="I389" s="380">
        <f>DIGITAR!O389</f>
        <v>0</v>
      </c>
      <c r="J389" s="211">
        <f>DIGITAR!P389</f>
        <v>0</v>
      </c>
    </row>
  </sheetData>
  <customSheetViews>
    <customSheetView guid="{138F9C41-3E53-442D-AB51-77E65097F49E}">
      <selection activeCell="I2" sqref="I2"/>
      <pageMargins left="0.511811024" right="0.511811024" top="0.78740157499999996" bottom="0.78740157499999996" header="0.31496062000000002" footer="0.31496062000000002"/>
    </customSheetView>
  </customSheetViews>
  <conditionalFormatting sqref="A2:H389 J2:J389">
    <cfRule type="expression" dxfId="9" priority="1">
      <formula>MOD(ROW(),2)=0</formula>
    </cfRule>
  </conditionalFormatting>
  <conditionalFormatting sqref="I2:I389">
    <cfRule type="cellIs" dxfId="8" priority="6" stopIfTrue="1" operator="equal">
      <formula>"Preço estável"</formula>
    </cfRule>
    <cfRule type="cellIs" dxfId="7" priority="7" stopIfTrue="1" operator="equal">
      <formula>"Preço em alta"</formula>
    </cfRule>
    <cfRule type="cellIs" dxfId="6" priority="8" stopIfTrue="1" operator="equal">
      <formula>"Preço em 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0"/>
  <sheetViews>
    <sheetView topLeftCell="A43" zoomScale="130" zoomScaleNormal="130" workbookViewId="0">
      <selection activeCell="F64" sqref="F64"/>
    </sheetView>
  </sheetViews>
  <sheetFormatPr defaultColWidth="9.140625" defaultRowHeight="15" x14ac:dyDescent="0.3"/>
  <cols>
    <col min="1" max="1" width="4.140625" style="214" bestFit="1" customWidth="1"/>
    <col min="2" max="2" width="16" style="214" customWidth="1"/>
    <col min="3" max="3" width="21.7109375" style="214" bestFit="1" customWidth="1"/>
    <col min="4" max="4" width="14.140625" style="215" bestFit="1" customWidth="1"/>
    <col min="5" max="5" width="5.85546875" style="907" bestFit="1" customWidth="1"/>
    <col min="6" max="7" width="8.140625" style="1361" customWidth="1"/>
    <col min="8" max="8" width="8.85546875" style="1361" customWidth="1"/>
    <col min="9" max="9" width="6.5703125" style="1361" customWidth="1"/>
    <col min="10" max="10" width="5.7109375" style="1634" customWidth="1"/>
    <col min="11" max="11" width="5.7109375" style="1635" customWidth="1"/>
    <col min="12" max="12" width="14" style="214" customWidth="1"/>
    <col min="13" max="13" width="15" style="214" customWidth="1"/>
    <col min="14" max="14" width="13.42578125" style="214" customWidth="1"/>
    <col min="15" max="15" width="20.140625" style="214" customWidth="1"/>
    <col min="16" max="16" width="13.42578125" style="214" customWidth="1"/>
    <col min="17" max="17" width="9.140625" style="214"/>
    <col min="18" max="18" width="12.85546875" style="214" bestFit="1" customWidth="1"/>
    <col min="19" max="16384" width="9.140625" style="214"/>
  </cols>
  <sheetData>
    <row r="1" spans="1:16" s="215" customFormat="1" ht="20.25" thickTop="1" thickBot="1" x14ac:dyDescent="0.35">
      <c r="B1" s="381" t="s">
        <v>192</v>
      </c>
      <c r="C1" s="382" t="s">
        <v>193</v>
      </c>
      <c r="D1" s="383" t="s">
        <v>194</v>
      </c>
      <c r="E1" s="874" t="s">
        <v>195</v>
      </c>
      <c r="F1" s="1878"/>
      <c r="G1" s="1879"/>
      <c r="H1" s="1880"/>
      <c r="I1" s="1881"/>
      <c r="J1" s="1535"/>
      <c r="K1" s="1536"/>
      <c r="L1" s="384" t="s">
        <v>2</v>
      </c>
      <c r="M1" s="385" t="s">
        <v>3</v>
      </c>
      <c r="N1" s="385" t="s">
        <v>1</v>
      </c>
      <c r="O1" s="386" t="s">
        <v>4</v>
      </c>
      <c r="P1" s="385" t="s">
        <v>1</v>
      </c>
    </row>
    <row r="2" spans="1:16" s="215" customFormat="1" ht="16.5" thickTop="1" thickBot="1" x14ac:dyDescent="0.35">
      <c r="A2" s="210" t="str">
        <f>IF(COUNTIF(F2:K2,"&gt;0")&gt;0,COUNTIF(A1:A$1,"&gt;0")+1,"")</f>
        <v/>
      </c>
      <c r="B2" s="1643" t="s">
        <v>5</v>
      </c>
      <c r="C2" s="278" t="s">
        <v>37</v>
      </c>
      <c r="D2" s="275" t="s">
        <v>38</v>
      </c>
      <c r="E2" s="894">
        <v>25</v>
      </c>
      <c r="F2" s="1713"/>
      <c r="G2" s="1599"/>
      <c r="H2" s="1644"/>
      <c r="I2" s="1645"/>
      <c r="J2" s="1598"/>
      <c r="K2" s="1599"/>
      <c r="L2" s="1701" t="str">
        <f>IF(MIN(F2:K2)=0,"",MIN(F2:K2))</f>
        <v/>
      </c>
      <c r="M2" s="1702" t="str">
        <f>IF(MAX(F2:K2)=0,"",MAX(F2:K2))</f>
        <v/>
      </c>
      <c r="N2" s="1703" t="str">
        <f>IF(ISNA(MODE(F2:K2)),L2,MODE(F2:K2))</f>
        <v/>
      </c>
      <c r="O2" s="372" t="str">
        <f t="shared" ref="O2:O88" si="0">IF(P2=0,"",IF(P2="",P2,IF(N2&gt;P2,"Preço em alta",IF(N2&lt;P2,"Preço em baixa","Preço estável"))))</f>
        <v/>
      </c>
      <c r="P2" s="1703" t="s">
        <v>31</v>
      </c>
    </row>
    <row r="3" spans="1:16" ht="18" customHeight="1" thickBot="1" x14ac:dyDescent="0.35">
      <c r="A3" s="210" t="str">
        <f>IF(COUNTIF(F3:K3,"&gt;0")&gt;0,COUNTIF(A$1:A2,"&gt;0")+1,"")</f>
        <v/>
      </c>
      <c r="B3" s="216" t="s">
        <v>5</v>
      </c>
      <c r="C3" s="217" t="s">
        <v>39</v>
      </c>
      <c r="D3" s="218" t="s">
        <v>38</v>
      </c>
      <c r="E3" s="875">
        <v>20</v>
      </c>
      <c r="F3" s="1714"/>
      <c r="G3" s="1323"/>
      <c r="H3" s="1557"/>
      <c r="I3" s="1497"/>
      <c r="J3" s="1538"/>
      <c r="K3" s="1539"/>
      <c r="L3" s="1701" t="str">
        <f t="shared" ref="L3:L5" si="1">IF(MIN(F3:K3)=0,"",MIN(F3:K3))</f>
        <v/>
      </c>
      <c r="M3" s="1702" t="str">
        <f t="shared" ref="M3:M5" si="2">IF(MAX(F3:K3)=0,"",MAX(F3:K3))</f>
        <v/>
      </c>
      <c r="N3" s="1703" t="str">
        <f t="shared" ref="N3:N4" si="3">IF(ISNA(MODE(F3:K3)),L3,MODE(F3:K3))</f>
        <v/>
      </c>
      <c r="O3" s="372" t="str">
        <f>IF(P3=0,"",IF(P3="",P3,IF(N3&gt;P3,"Preço em alta",IF(N3&lt;P3,"Preço em baixa","Preço estável"))))</f>
        <v/>
      </c>
      <c r="P3" s="1703" t="s">
        <v>31</v>
      </c>
    </row>
    <row r="4" spans="1:16" ht="18" customHeight="1" thickBot="1" x14ac:dyDescent="0.35">
      <c r="A4" s="210" t="str">
        <f>IF(COUNTIF(F4:K4,"&gt;0")&gt;0,COUNTIF(A$1:A3,"&gt;0")+1,"")</f>
        <v/>
      </c>
      <c r="B4" s="220" t="s">
        <v>5</v>
      </c>
      <c r="C4" s="221" t="s">
        <v>402</v>
      </c>
      <c r="D4" s="222" t="s">
        <v>38</v>
      </c>
      <c r="E4" s="876">
        <v>23</v>
      </c>
      <c r="F4" s="1715"/>
      <c r="G4" s="1314"/>
      <c r="H4" s="1540"/>
      <c r="I4" s="1488"/>
      <c r="J4" s="1541"/>
      <c r="K4" s="1314"/>
      <c r="L4" s="1701" t="str">
        <f t="shared" si="1"/>
        <v/>
      </c>
      <c r="M4" s="1702" t="str">
        <f t="shared" si="2"/>
        <v/>
      </c>
      <c r="N4" s="1703" t="str">
        <f t="shared" si="3"/>
        <v/>
      </c>
      <c r="O4" s="372" t="str">
        <f t="shared" si="0"/>
        <v/>
      </c>
      <c r="P4" s="1703" t="s">
        <v>31</v>
      </c>
    </row>
    <row r="5" spans="1:16" ht="18" customHeight="1" thickBot="1" x14ac:dyDescent="0.35">
      <c r="A5" s="210">
        <f>IF(COUNTIF(F5:K5,"&gt;0")&gt;0,COUNTIF(A$1:A4,"&gt;0")+1,"")</f>
        <v>1</v>
      </c>
      <c r="B5" s="220" t="s">
        <v>5</v>
      </c>
      <c r="C5" s="221" t="s">
        <v>459</v>
      </c>
      <c r="D5" s="222" t="s">
        <v>38</v>
      </c>
      <c r="E5" s="876">
        <v>20</v>
      </c>
      <c r="F5" s="1715">
        <v>195</v>
      </c>
      <c r="G5" s="1314"/>
      <c r="H5" s="1540"/>
      <c r="I5" s="1488"/>
      <c r="J5" s="1541"/>
      <c r="K5" s="1314"/>
      <c r="L5" s="1701">
        <f t="shared" si="1"/>
        <v>195</v>
      </c>
      <c r="M5" s="1702">
        <f t="shared" si="2"/>
        <v>195</v>
      </c>
      <c r="N5" s="1703">
        <f>IF(ISNA(MODE(F5:K5)),L5,MODE(F5:K5))</f>
        <v>195</v>
      </c>
      <c r="O5" s="372" t="str">
        <f t="shared" si="0"/>
        <v>Preço em alta</v>
      </c>
      <c r="P5" s="1703">
        <v>190</v>
      </c>
    </row>
    <row r="6" spans="1:16" ht="18" customHeight="1" thickBot="1" x14ac:dyDescent="0.35">
      <c r="A6" s="210" t="str">
        <f>IF(COUNTIF(F6:K6,"&gt;0")&gt;0,COUNTIF(A$1:A5,"&gt;0")+1,"")</f>
        <v/>
      </c>
      <c r="B6" s="220" t="s">
        <v>5</v>
      </c>
      <c r="C6" s="223" t="s">
        <v>41</v>
      </c>
      <c r="D6" s="222" t="s">
        <v>38</v>
      </c>
      <c r="E6" s="876">
        <v>22</v>
      </c>
      <c r="F6" s="1716"/>
      <c r="G6" s="1315"/>
      <c r="H6" s="1542"/>
      <c r="I6" s="1489"/>
      <c r="J6" s="1541"/>
      <c r="K6" s="1314"/>
      <c r="L6" s="1701" t="str">
        <f t="shared" ref="L6:L18" si="4">IF(MIN(F6:K6)=0,"",MIN(F6:K6))</f>
        <v/>
      </c>
      <c r="M6" s="1702" t="str">
        <f t="shared" ref="M6:M18" si="5">IF(MAX(F6:K6)=0,"",MAX(F6:K6))</f>
        <v/>
      </c>
      <c r="N6" s="1703" t="str">
        <f t="shared" ref="N6:N18" si="6">IF(ISNA(MODE(F6:K6)),L6,MODE(F6:K6))</f>
        <v/>
      </c>
      <c r="O6" s="372" t="str">
        <f t="shared" si="0"/>
        <v/>
      </c>
      <c r="P6" s="1703" t="s">
        <v>31</v>
      </c>
    </row>
    <row r="7" spans="1:16" ht="18" customHeight="1" thickBot="1" x14ac:dyDescent="0.35">
      <c r="A7" s="210" t="str">
        <f>IF(COUNTIF(F7:K7,"&gt;0")&gt;0,COUNTIF(A$1:A6,"&gt;0")+1,"")</f>
        <v/>
      </c>
      <c r="B7" s="220" t="s">
        <v>5</v>
      </c>
      <c r="C7" s="221" t="s">
        <v>42</v>
      </c>
      <c r="D7" s="222" t="s">
        <v>38</v>
      </c>
      <c r="E7" s="876">
        <v>23</v>
      </c>
      <c r="F7" s="1715"/>
      <c r="G7" s="1314"/>
      <c r="H7" s="1540"/>
      <c r="I7" s="1488"/>
      <c r="J7" s="1541"/>
      <c r="K7" s="1314"/>
      <c r="L7" s="1701" t="str">
        <f t="shared" si="4"/>
        <v/>
      </c>
      <c r="M7" s="1702" t="str">
        <f t="shared" si="5"/>
        <v/>
      </c>
      <c r="N7" s="1703" t="str">
        <f t="shared" si="6"/>
        <v/>
      </c>
      <c r="O7" s="372" t="str">
        <f t="shared" si="0"/>
        <v/>
      </c>
      <c r="P7" s="1703" t="s">
        <v>31</v>
      </c>
    </row>
    <row r="8" spans="1:16" ht="18" customHeight="1" thickBot="1" x14ac:dyDescent="0.35">
      <c r="A8" s="210" t="str">
        <f>IF(COUNTIF(F8:K8,"&gt;0")&gt;0,COUNTIF(A$1:A7,"&gt;0")+1,"")</f>
        <v/>
      </c>
      <c r="B8" s="224" t="s">
        <v>5</v>
      </c>
      <c r="C8" s="225" t="s">
        <v>43</v>
      </c>
      <c r="D8" s="226" t="s">
        <v>38</v>
      </c>
      <c r="E8" s="877">
        <v>23</v>
      </c>
      <c r="F8" s="1717"/>
      <c r="G8" s="1316"/>
      <c r="H8" s="1543"/>
      <c r="I8" s="1490"/>
      <c r="J8" s="1544"/>
      <c r="K8" s="1316"/>
      <c r="L8" s="1701" t="str">
        <f t="shared" si="4"/>
        <v/>
      </c>
      <c r="M8" s="1702" t="str">
        <f t="shared" si="5"/>
        <v/>
      </c>
      <c r="N8" s="1703" t="str">
        <f t="shared" si="6"/>
        <v/>
      </c>
      <c r="O8" s="372" t="str">
        <f t="shared" si="0"/>
        <v/>
      </c>
      <c r="P8" s="1703" t="s">
        <v>31</v>
      </c>
    </row>
    <row r="9" spans="1:16" ht="18" customHeight="1" thickTop="1" x14ac:dyDescent="0.3">
      <c r="A9" s="210" t="str">
        <f>IF(COUNTIF(F9:K9,"&gt;0")&gt;0,COUNTIF(A$1:A8,"&gt;0")+1,"")</f>
        <v/>
      </c>
      <c r="B9" s="1647" t="s">
        <v>5</v>
      </c>
      <c r="C9" s="1648" t="s">
        <v>44</v>
      </c>
      <c r="D9" s="1649" t="s">
        <v>45</v>
      </c>
      <c r="E9" s="1650"/>
      <c r="F9" s="1718"/>
      <c r="G9" s="1651"/>
      <c r="H9" s="1652"/>
      <c r="I9" s="1653"/>
      <c r="J9" s="1654"/>
      <c r="K9" s="1651"/>
      <c r="L9" s="1701" t="str">
        <f t="shared" si="4"/>
        <v/>
      </c>
      <c r="M9" s="1702" t="str">
        <f t="shared" si="5"/>
        <v/>
      </c>
      <c r="N9" s="1703" t="str">
        <f t="shared" si="6"/>
        <v/>
      </c>
      <c r="O9" s="372" t="str">
        <f t="shared" si="0"/>
        <v/>
      </c>
      <c r="P9" s="1703" t="s">
        <v>31</v>
      </c>
    </row>
    <row r="10" spans="1:16" ht="18" customHeight="1" thickBot="1" x14ac:dyDescent="0.35">
      <c r="A10" s="210" t="str">
        <f>IF(COUNTIF(F10:K10,"&gt;0")&gt;0,COUNTIF(A$1:A9,"&gt;0")+1,"")</f>
        <v/>
      </c>
      <c r="B10" s="350" t="s">
        <v>5</v>
      </c>
      <c r="C10" s="1655" t="s">
        <v>44</v>
      </c>
      <c r="D10" s="271" t="s">
        <v>45</v>
      </c>
      <c r="E10" s="882">
        <v>6</v>
      </c>
      <c r="F10" s="1719"/>
      <c r="G10" s="1321"/>
      <c r="H10" s="1553"/>
      <c r="I10" s="1495"/>
      <c r="J10" s="1554"/>
      <c r="K10" s="1321"/>
      <c r="L10" s="1701" t="str">
        <f t="shared" si="4"/>
        <v/>
      </c>
      <c r="M10" s="1702" t="str">
        <f t="shared" si="5"/>
        <v/>
      </c>
      <c r="N10" s="1703" t="str">
        <f t="shared" si="6"/>
        <v/>
      </c>
      <c r="O10" s="372" t="str">
        <f t="shared" si="0"/>
        <v/>
      </c>
      <c r="P10" s="1703" t="s">
        <v>31</v>
      </c>
    </row>
    <row r="11" spans="1:16" ht="18" customHeight="1" thickTop="1" x14ac:dyDescent="0.3">
      <c r="A11" s="210">
        <f>IF(COUNTIF(F11:K11,"&gt;0")&gt;0,COUNTIF(A$1:A10,"&gt;0")+1,"")</f>
        <v>2</v>
      </c>
      <c r="B11" s="230" t="s">
        <v>6</v>
      </c>
      <c r="C11" s="231" t="s">
        <v>285</v>
      </c>
      <c r="D11" s="232" t="s">
        <v>47</v>
      </c>
      <c r="E11" s="879">
        <v>8</v>
      </c>
      <c r="F11" s="1720">
        <v>80</v>
      </c>
      <c r="G11" s="1318"/>
      <c r="H11" s="1547"/>
      <c r="I11" s="1492"/>
      <c r="J11" s="1548"/>
      <c r="K11" s="1318"/>
      <c r="L11" s="1701">
        <f t="shared" si="4"/>
        <v>80</v>
      </c>
      <c r="M11" s="1702">
        <f t="shared" si="5"/>
        <v>80</v>
      </c>
      <c r="N11" s="1703">
        <f t="shared" si="6"/>
        <v>80</v>
      </c>
      <c r="O11" s="372" t="str">
        <f t="shared" si="0"/>
        <v/>
      </c>
      <c r="P11" s="1703" t="s">
        <v>31</v>
      </c>
    </row>
    <row r="12" spans="1:16" ht="18" customHeight="1" thickBot="1" x14ac:dyDescent="0.35">
      <c r="A12" s="210" t="str">
        <f>IF(COUNTIF(F12:K12,"&gt;0")&gt;0,COUNTIF(A$1:A11,"&gt;0")+1,"")</f>
        <v/>
      </c>
      <c r="B12" s="233" t="s">
        <v>6</v>
      </c>
      <c r="C12" s="234" t="s">
        <v>380</v>
      </c>
      <c r="D12" s="235" t="s">
        <v>38</v>
      </c>
      <c r="E12" s="880">
        <v>18</v>
      </c>
      <c r="F12" s="1721"/>
      <c r="G12" s="1319"/>
      <c r="H12" s="1549"/>
      <c r="I12" s="1493"/>
      <c r="J12" s="1550"/>
      <c r="K12" s="1319"/>
      <c r="L12" s="1701" t="str">
        <f t="shared" si="4"/>
        <v/>
      </c>
      <c r="M12" s="1702" t="str">
        <f t="shared" si="5"/>
        <v/>
      </c>
      <c r="N12" s="1703" t="str">
        <f t="shared" si="6"/>
        <v/>
      </c>
      <c r="O12" s="372" t="str">
        <f t="shared" si="0"/>
        <v/>
      </c>
      <c r="P12" s="1703" t="s">
        <v>31</v>
      </c>
    </row>
    <row r="13" spans="1:16" ht="18" customHeight="1" x14ac:dyDescent="0.3">
      <c r="A13" s="210" t="str">
        <f>IF(COUNTIF(F13:K13,"&gt;0")&gt;0,COUNTIF(A$1:A12,"&gt;0")+1,"")</f>
        <v/>
      </c>
      <c r="B13" s="236" t="s">
        <v>6</v>
      </c>
      <c r="C13" s="237" t="s">
        <v>284</v>
      </c>
      <c r="D13" s="238" t="s">
        <v>47</v>
      </c>
      <c r="E13" s="881">
        <v>9</v>
      </c>
      <c r="F13" s="1722"/>
      <c r="G13" s="1320"/>
      <c r="H13" s="1551"/>
      <c r="I13" s="1494"/>
      <c r="J13" s="1552"/>
      <c r="K13" s="1320"/>
      <c r="L13" s="1701" t="str">
        <f t="shared" si="4"/>
        <v/>
      </c>
      <c r="M13" s="1702" t="str">
        <f t="shared" si="5"/>
        <v/>
      </c>
      <c r="N13" s="1703" t="str">
        <f t="shared" si="6"/>
        <v/>
      </c>
      <c r="O13" s="372" t="str">
        <f t="shared" si="0"/>
        <v/>
      </c>
      <c r="P13" s="1703" t="s">
        <v>31</v>
      </c>
    </row>
    <row r="14" spans="1:16" ht="18" customHeight="1" thickBot="1" x14ac:dyDescent="0.35">
      <c r="A14" s="210">
        <f>IF(COUNTIF(F14:K14,"&gt;0")&gt;0,COUNTIF(A$1:A13,"&gt;0")+1,"")</f>
        <v>3</v>
      </c>
      <c r="B14" s="239" t="s">
        <v>6</v>
      </c>
      <c r="C14" s="240" t="s">
        <v>350</v>
      </c>
      <c r="D14" s="229" t="s">
        <v>38</v>
      </c>
      <c r="E14" s="882">
        <v>18</v>
      </c>
      <c r="F14" s="1719">
        <v>70</v>
      </c>
      <c r="G14" s="1321"/>
      <c r="H14" s="1553">
        <v>65</v>
      </c>
      <c r="I14" s="1495"/>
      <c r="J14" s="1554"/>
      <c r="K14" s="1321"/>
      <c r="L14" s="1701">
        <f t="shared" si="4"/>
        <v>65</v>
      </c>
      <c r="M14" s="1702">
        <f t="shared" si="5"/>
        <v>70</v>
      </c>
      <c r="N14" s="1703">
        <f t="shared" si="6"/>
        <v>65</v>
      </c>
      <c r="O14" s="372" t="str">
        <f t="shared" si="0"/>
        <v>Preço em baixa</v>
      </c>
      <c r="P14" s="1703">
        <v>70</v>
      </c>
    </row>
    <row r="15" spans="1:16" ht="18" customHeight="1" thickTop="1" thickBot="1" x14ac:dyDescent="0.35">
      <c r="A15" s="210" t="str">
        <f>IF(COUNTIF(F15:K15,"&gt;0")&gt;0,COUNTIF(A$1:A14,"&gt;0")+1,"")</f>
        <v/>
      </c>
      <c r="B15" s="1292" t="s">
        <v>351</v>
      </c>
      <c r="C15" s="240"/>
      <c r="D15" s="229"/>
      <c r="E15" s="878"/>
      <c r="F15" s="1723"/>
      <c r="G15" s="1322"/>
      <c r="H15" s="1555"/>
      <c r="I15" s="1496"/>
      <c r="J15" s="1556"/>
      <c r="K15" s="1322"/>
      <c r="L15" s="1701" t="str">
        <f t="shared" si="4"/>
        <v/>
      </c>
      <c r="M15" s="1702" t="str">
        <f t="shared" si="5"/>
        <v/>
      </c>
      <c r="N15" s="1703" t="str">
        <f t="shared" si="6"/>
        <v/>
      </c>
      <c r="O15" s="372"/>
      <c r="P15" s="1703" t="s">
        <v>31</v>
      </c>
    </row>
    <row r="16" spans="1:16" ht="18" customHeight="1" thickTop="1" thickBot="1" x14ac:dyDescent="0.35">
      <c r="A16" s="210" t="str">
        <f>IF(COUNTIF(F16:K16,"&gt;0")&gt;0,COUNTIF(A$1:A15,"&gt;0")+1,"")</f>
        <v/>
      </c>
      <c r="B16" s="241" t="s">
        <v>32</v>
      </c>
      <c r="C16" s="242" t="s">
        <v>49</v>
      </c>
      <c r="D16" s="243"/>
      <c r="E16" s="883">
        <v>5</v>
      </c>
      <c r="F16" s="1714"/>
      <c r="G16" s="1323"/>
      <c r="H16" s="1557"/>
      <c r="I16" s="1497"/>
      <c r="J16" s="1558"/>
      <c r="K16" s="1323"/>
      <c r="L16" s="1701" t="str">
        <f t="shared" si="4"/>
        <v/>
      </c>
      <c r="M16" s="1702" t="str">
        <f t="shared" si="5"/>
        <v/>
      </c>
      <c r="N16" s="1703" t="str">
        <f t="shared" si="6"/>
        <v/>
      </c>
      <c r="O16" s="372" t="str">
        <f t="shared" si="0"/>
        <v/>
      </c>
      <c r="P16" s="1703" t="s">
        <v>31</v>
      </c>
    </row>
    <row r="17" spans="1:16" ht="18" customHeight="1" thickTop="1" x14ac:dyDescent="0.3">
      <c r="A17" s="210">
        <f>IF(COUNTIF(F17:K17,"&gt;0")&gt;0,COUNTIF(A$1:A16,"&gt;0")+1,"")</f>
        <v>4</v>
      </c>
      <c r="B17" s="244" t="s">
        <v>7</v>
      </c>
      <c r="C17" s="217" t="s">
        <v>50</v>
      </c>
      <c r="D17" s="218" t="s">
        <v>51</v>
      </c>
      <c r="E17" s="875">
        <v>9</v>
      </c>
      <c r="F17" s="1724">
        <v>130</v>
      </c>
      <c r="G17" s="1313"/>
      <c r="H17" s="1537"/>
      <c r="I17" s="1487"/>
      <c r="J17" s="1559"/>
      <c r="K17" s="1313"/>
      <c r="L17" s="1701">
        <f t="shared" si="4"/>
        <v>130</v>
      </c>
      <c r="M17" s="1702">
        <f t="shared" si="5"/>
        <v>130</v>
      </c>
      <c r="N17" s="1703">
        <f t="shared" si="6"/>
        <v>130</v>
      </c>
      <c r="O17" s="372" t="str">
        <f t="shared" si="0"/>
        <v>Preço estável</v>
      </c>
      <c r="P17" s="1703">
        <v>130</v>
      </c>
    </row>
    <row r="18" spans="1:16" ht="18" customHeight="1" thickBot="1" x14ac:dyDescent="0.35">
      <c r="A18" s="210" t="str">
        <f>IF(COUNTIF(F18:K18,"&gt;0")&gt;0,COUNTIF(A$1:A17,"&gt;0")+1,"")</f>
        <v/>
      </c>
      <c r="B18" s="245" t="s">
        <v>7</v>
      </c>
      <c r="C18" s="246" t="s">
        <v>50</v>
      </c>
      <c r="D18" s="247" t="s">
        <v>51</v>
      </c>
      <c r="E18" s="880">
        <v>7</v>
      </c>
      <c r="F18" s="1721"/>
      <c r="G18" s="1319"/>
      <c r="H18" s="1549"/>
      <c r="I18" s="1493"/>
      <c r="J18" s="1550"/>
      <c r="K18" s="1319"/>
      <c r="L18" s="1701" t="str">
        <f t="shared" si="4"/>
        <v/>
      </c>
      <c r="M18" s="1702" t="str">
        <f t="shared" si="5"/>
        <v/>
      </c>
      <c r="N18" s="1703" t="str">
        <f t="shared" si="6"/>
        <v/>
      </c>
      <c r="O18" s="372" t="str">
        <f t="shared" si="0"/>
        <v/>
      </c>
      <c r="P18" s="1703" t="s">
        <v>31</v>
      </c>
    </row>
    <row r="19" spans="1:16" ht="18" customHeight="1" x14ac:dyDescent="0.3">
      <c r="A19" s="210">
        <f>IF(COUNTIF(F19:K19,"&gt;0")&gt;0,COUNTIF(A$1:A18,"&gt;0")+1,"")</f>
        <v>5</v>
      </c>
      <c r="B19" s="291" t="s">
        <v>7</v>
      </c>
      <c r="C19" s="1371" t="s">
        <v>52</v>
      </c>
      <c r="D19" s="1372" t="s">
        <v>460</v>
      </c>
      <c r="E19" s="898"/>
      <c r="F19" s="1725">
        <v>55</v>
      </c>
      <c r="G19" s="1324"/>
      <c r="H19" s="1560"/>
      <c r="I19" s="1498"/>
      <c r="J19" s="1561"/>
      <c r="K19" s="1324"/>
      <c r="L19" s="1701">
        <f t="shared" ref="L19:L77" si="7">IF(MIN(F19:K19)=0,"",MIN(F19:K19))</f>
        <v>55</v>
      </c>
      <c r="M19" s="1702">
        <f t="shared" ref="M19:M77" si="8">IF(MAX(F19:K19)=0,"",MAX(F19:K19))</f>
        <v>55</v>
      </c>
      <c r="N19" s="1703">
        <f t="shared" ref="N19:N77" si="9">IF(ISNA(MODE(F19:K19)),L19,MODE(F19:K19))</f>
        <v>55</v>
      </c>
      <c r="O19" s="553" t="str">
        <f t="shared" si="0"/>
        <v>Preço em alta</v>
      </c>
      <c r="P19" s="1703">
        <v>50</v>
      </c>
    </row>
    <row r="20" spans="1:16" ht="18" customHeight="1" x14ac:dyDescent="0.3">
      <c r="A20" s="210" t="str">
        <f>IF(COUNTIF(F20:K20,"&gt;0")&gt;0,COUNTIF(A$1:A19,"&gt;0")+1,"")</f>
        <v/>
      </c>
      <c r="B20" s="250" t="s">
        <v>7</v>
      </c>
      <c r="C20" s="1656" t="s">
        <v>52</v>
      </c>
      <c r="D20" s="1657" t="s">
        <v>371</v>
      </c>
      <c r="E20" s="884">
        <v>6</v>
      </c>
      <c r="F20" s="1726"/>
      <c r="G20" s="1325"/>
      <c r="H20" s="1562"/>
      <c r="I20" s="1499"/>
      <c r="J20" s="1563"/>
      <c r="K20" s="1325"/>
      <c r="L20" s="1701" t="str">
        <f t="shared" si="7"/>
        <v/>
      </c>
      <c r="M20" s="1702" t="str">
        <f t="shared" si="8"/>
        <v/>
      </c>
      <c r="N20" s="1703" t="str">
        <f t="shared" si="9"/>
        <v/>
      </c>
      <c r="O20" s="553" t="str">
        <f t="shared" si="0"/>
        <v/>
      </c>
      <c r="P20" s="1703" t="s">
        <v>31</v>
      </c>
    </row>
    <row r="21" spans="1:16" ht="18" customHeight="1" thickBot="1" x14ac:dyDescent="0.35">
      <c r="A21" s="210" t="str">
        <f>IF(COUNTIF(F21:K21,"&gt;0")&gt;0,COUNTIF(A$1:A20,"&gt;0")+1,"")</f>
        <v/>
      </c>
      <c r="B21" s="245" t="s">
        <v>7</v>
      </c>
      <c r="C21" s="246" t="s">
        <v>52</v>
      </c>
      <c r="D21" s="1304" t="s">
        <v>462</v>
      </c>
      <c r="E21" s="880"/>
      <c r="F21" s="1721"/>
      <c r="G21" s="1319"/>
      <c r="H21" s="1549"/>
      <c r="I21" s="1493"/>
      <c r="J21" s="1550"/>
      <c r="K21" s="1319"/>
      <c r="L21" s="1701" t="str">
        <f t="shared" si="7"/>
        <v/>
      </c>
      <c r="M21" s="1702" t="str">
        <f t="shared" si="8"/>
        <v/>
      </c>
      <c r="N21" s="1703" t="str">
        <f t="shared" si="9"/>
        <v/>
      </c>
      <c r="O21" s="553" t="str">
        <f t="shared" si="0"/>
        <v/>
      </c>
      <c r="P21" s="1703" t="s">
        <v>31</v>
      </c>
    </row>
    <row r="22" spans="1:16" ht="18" customHeight="1" x14ac:dyDescent="0.3">
      <c r="A22" s="210" t="str">
        <f>IF(COUNTIF(F22:K22,"&gt;0")&gt;0,COUNTIF(A$1:A21,"&gt;0")+1,"")</f>
        <v/>
      </c>
      <c r="B22" s="291" t="s">
        <v>7</v>
      </c>
      <c r="C22" s="1371" t="s">
        <v>383</v>
      </c>
      <c r="D22" s="1372" t="s">
        <v>388</v>
      </c>
      <c r="E22" s="898"/>
      <c r="F22" s="1725"/>
      <c r="G22" s="1324"/>
      <c r="H22" s="1560"/>
      <c r="I22" s="1498"/>
      <c r="J22" s="1561"/>
      <c r="K22" s="1324"/>
      <c r="L22" s="1701" t="str">
        <f t="shared" si="7"/>
        <v/>
      </c>
      <c r="M22" s="1702" t="str">
        <f t="shared" si="8"/>
        <v/>
      </c>
      <c r="N22" s="1703" t="str">
        <f t="shared" si="9"/>
        <v/>
      </c>
      <c r="O22" s="553" t="str">
        <f t="shared" si="0"/>
        <v/>
      </c>
      <c r="P22" s="1703" t="s">
        <v>31</v>
      </c>
    </row>
    <row r="23" spans="1:16" ht="18" customHeight="1" thickBot="1" x14ac:dyDescent="0.35">
      <c r="A23" s="210" t="str">
        <f>IF(COUNTIF(F23:K23,"&gt;0")&gt;0,COUNTIF(A$1:A22,"&gt;0")+1,"")</f>
        <v/>
      </c>
      <c r="B23" s="245" t="s">
        <v>7</v>
      </c>
      <c r="C23" s="246" t="s">
        <v>383</v>
      </c>
      <c r="D23" s="1304" t="s">
        <v>389</v>
      </c>
      <c r="E23" s="880"/>
      <c r="F23" s="1721"/>
      <c r="G23" s="1319"/>
      <c r="H23" s="1549"/>
      <c r="I23" s="1493"/>
      <c r="J23" s="1550"/>
      <c r="K23" s="1319"/>
      <c r="L23" s="1701" t="str">
        <f t="shared" si="7"/>
        <v/>
      </c>
      <c r="M23" s="1702" t="str">
        <f t="shared" si="8"/>
        <v/>
      </c>
      <c r="N23" s="1703" t="str">
        <f t="shared" si="9"/>
        <v/>
      </c>
      <c r="O23" s="553" t="str">
        <f t="shared" si="0"/>
        <v/>
      </c>
      <c r="P23" s="1703" t="s">
        <v>31</v>
      </c>
    </row>
    <row r="24" spans="1:16" ht="18" customHeight="1" thickBot="1" x14ac:dyDescent="0.35">
      <c r="A24" s="210" t="str">
        <f>IF(COUNTIF(F24:K24,"&gt;0")&gt;0,COUNTIF(A$1:A23,"&gt;0")+1,"")</f>
        <v/>
      </c>
      <c r="B24" s="220" t="s">
        <v>7</v>
      </c>
      <c r="C24" s="221" t="s">
        <v>382</v>
      </c>
      <c r="D24" s="1370"/>
      <c r="E24" s="876">
        <v>10</v>
      </c>
      <c r="F24" s="1715"/>
      <c r="G24" s="1314"/>
      <c r="H24" s="1540"/>
      <c r="I24" s="1488"/>
      <c r="J24" s="1541"/>
      <c r="K24" s="1314"/>
      <c r="L24" s="1701" t="str">
        <f t="shared" si="7"/>
        <v/>
      </c>
      <c r="M24" s="1702" t="str">
        <f t="shared" si="8"/>
        <v/>
      </c>
      <c r="N24" s="1703" t="str">
        <f t="shared" si="9"/>
        <v/>
      </c>
      <c r="O24" s="553" t="str">
        <f t="shared" si="0"/>
        <v/>
      </c>
      <c r="P24" s="1703" t="s">
        <v>31</v>
      </c>
    </row>
    <row r="25" spans="1:16" ht="18" customHeight="1" thickBot="1" x14ac:dyDescent="0.35">
      <c r="A25" s="210" t="str">
        <f>IF(COUNTIF(F25:K25,"&gt;0")&gt;0,COUNTIF(A$1:A24,"&gt;0")+1,"")</f>
        <v/>
      </c>
      <c r="B25" s="220" t="s">
        <v>7</v>
      </c>
      <c r="C25" s="221" t="s">
        <v>386</v>
      </c>
      <c r="D25" s="1370"/>
      <c r="E25" s="876"/>
      <c r="F25" s="1715"/>
      <c r="G25" s="1314"/>
      <c r="H25" s="1540"/>
      <c r="I25" s="1488"/>
      <c r="J25" s="1541"/>
      <c r="K25" s="1314"/>
      <c r="L25" s="1701" t="str">
        <f t="shared" si="7"/>
        <v/>
      </c>
      <c r="M25" s="1702" t="str">
        <f t="shared" si="8"/>
        <v/>
      </c>
      <c r="N25" s="1703" t="str">
        <f t="shared" si="9"/>
        <v/>
      </c>
      <c r="O25" s="553" t="str">
        <f t="shared" si="0"/>
        <v/>
      </c>
      <c r="P25" s="1703" t="s">
        <v>31</v>
      </c>
    </row>
    <row r="26" spans="1:16" ht="18" customHeight="1" x14ac:dyDescent="0.3">
      <c r="A26" s="210" t="str">
        <f>IF(COUNTIF(F26:K26,"&gt;0")&gt;0,COUNTIF(A$1:A25,"&gt;0")+1,"")</f>
        <v/>
      </c>
      <c r="B26" s="291" t="s">
        <v>7</v>
      </c>
      <c r="C26" s="237" t="s">
        <v>366</v>
      </c>
      <c r="D26" s="305" t="s">
        <v>51</v>
      </c>
      <c r="E26" s="898" t="s">
        <v>309</v>
      </c>
      <c r="F26" s="1725"/>
      <c r="G26" s="1324"/>
      <c r="H26" s="1560"/>
      <c r="I26" s="1498"/>
      <c r="J26" s="1561"/>
      <c r="K26" s="1324"/>
      <c r="L26" s="1701" t="str">
        <f t="shared" si="7"/>
        <v/>
      </c>
      <c r="M26" s="1702" t="str">
        <f t="shared" si="8"/>
        <v/>
      </c>
      <c r="N26" s="1703" t="str">
        <f t="shared" si="9"/>
        <v/>
      </c>
      <c r="O26" s="553" t="str">
        <f t="shared" si="0"/>
        <v/>
      </c>
      <c r="P26" s="1703" t="s">
        <v>31</v>
      </c>
    </row>
    <row r="27" spans="1:16" ht="18" customHeight="1" thickBot="1" x14ac:dyDescent="0.35">
      <c r="A27" s="210" t="str">
        <f>IF(COUNTIF(F27:K27,"&gt;0")&gt;0,COUNTIF(A$1:A26,"&gt;0")+1,"")</f>
        <v/>
      </c>
      <c r="B27" s="245" t="s">
        <v>7</v>
      </c>
      <c r="C27" s="1149" t="s">
        <v>366</v>
      </c>
      <c r="D27" s="247" t="s">
        <v>51</v>
      </c>
      <c r="E27" s="880" t="s">
        <v>310</v>
      </c>
      <c r="F27" s="1721"/>
      <c r="G27" s="1319"/>
      <c r="H27" s="1549"/>
      <c r="I27" s="1493"/>
      <c r="J27" s="1550"/>
      <c r="K27" s="1319"/>
      <c r="L27" s="1701" t="str">
        <f t="shared" si="7"/>
        <v/>
      </c>
      <c r="M27" s="1702" t="str">
        <f t="shared" si="8"/>
        <v/>
      </c>
      <c r="N27" s="1703" t="str">
        <f t="shared" si="9"/>
        <v/>
      </c>
      <c r="O27" s="553" t="str">
        <f t="shared" si="0"/>
        <v/>
      </c>
      <c r="P27" s="1703" t="s">
        <v>31</v>
      </c>
    </row>
    <row r="28" spans="1:16" ht="18" customHeight="1" thickBot="1" x14ac:dyDescent="0.35">
      <c r="A28" s="210" t="str">
        <f>IF(COUNTIF(F28:K28,"&gt;0")&gt;0,COUNTIF(A$1:A27,"&gt;0")+1,"")</f>
        <v/>
      </c>
      <c r="B28" s="245" t="s">
        <v>7</v>
      </c>
      <c r="C28" s="246" t="s">
        <v>320</v>
      </c>
      <c r="D28" s="909" t="s">
        <v>461</v>
      </c>
      <c r="E28" s="880">
        <v>6</v>
      </c>
      <c r="F28" s="1721"/>
      <c r="G28" s="1319"/>
      <c r="H28" s="1549"/>
      <c r="I28" s="1493"/>
      <c r="J28" s="1550"/>
      <c r="K28" s="1319"/>
      <c r="L28" s="1701" t="str">
        <f t="shared" si="7"/>
        <v/>
      </c>
      <c r="M28" s="1702" t="str">
        <f t="shared" si="8"/>
        <v/>
      </c>
      <c r="N28" s="1703" t="str">
        <f t="shared" si="9"/>
        <v/>
      </c>
      <c r="O28" s="553" t="str">
        <f t="shared" si="0"/>
        <v/>
      </c>
      <c r="P28" s="1703" t="s">
        <v>31</v>
      </c>
    </row>
    <row r="29" spans="1:16" ht="18" customHeight="1" x14ac:dyDescent="0.3">
      <c r="A29" s="210" t="str">
        <f>IF(COUNTIF(F29:K29,"&gt;0")&gt;0,COUNTIF(A$1:A28,"&gt;0")+1,"")</f>
        <v/>
      </c>
      <c r="B29" s="291" t="s">
        <v>7</v>
      </c>
      <c r="C29" s="237" t="s">
        <v>440</v>
      </c>
      <c r="D29" s="305" t="s">
        <v>204</v>
      </c>
      <c r="E29" s="1307"/>
      <c r="F29" s="1725"/>
      <c r="G29" s="1324"/>
      <c r="H29" s="1560"/>
      <c r="I29" s="1498"/>
      <c r="J29" s="1561"/>
      <c r="K29" s="1324"/>
      <c r="L29" s="1701" t="str">
        <f t="shared" si="7"/>
        <v/>
      </c>
      <c r="M29" s="1702" t="str">
        <f t="shared" si="8"/>
        <v/>
      </c>
      <c r="N29" s="1703" t="str">
        <f t="shared" si="9"/>
        <v/>
      </c>
      <c r="O29" s="553" t="str">
        <f t="shared" si="0"/>
        <v/>
      </c>
      <c r="P29" s="1703" t="s">
        <v>31</v>
      </c>
    </row>
    <row r="30" spans="1:16" ht="18" customHeight="1" x14ac:dyDescent="0.3">
      <c r="A30" s="210" t="str">
        <f>IF(COUNTIF(F30:K30,"&gt;0")&gt;0,COUNTIF(A$1:A29,"&gt;0")+1,"")</f>
        <v/>
      </c>
      <c r="B30" s="250" t="s">
        <v>7</v>
      </c>
      <c r="C30" s="251" t="s">
        <v>441</v>
      </c>
      <c r="D30" s="252" t="s">
        <v>204</v>
      </c>
      <c r="E30" s="1312"/>
      <c r="F30" s="1726"/>
      <c r="G30" s="1325"/>
      <c r="H30" s="1562"/>
      <c r="I30" s="1499"/>
      <c r="J30" s="1563"/>
      <c r="K30" s="1325"/>
      <c r="L30" s="1701" t="str">
        <f t="shared" si="7"/>
        <v/>
      </c>
      <c r="M30" s="1702" t="str">
        <f t="shared" si="8"/>
        <v/>
      </c>
      <c r="N30" s="1703" t="str">
        <f t="shared" si="9"/>
        <v/>
      </c>
      <c r="O30" s="553" t="str">
        <f t="shared" si="0"/>
        <v/>
      </c>
      <c r="P30" s="1703" t="s">
        <v>31</v>
      </c>
    </row>
    <row r="31" spans="1:16" ht="18" customHeight="1" x14ac:dyDescent="0.3">
      <c r="A31" s="210" t="str">
        <f>IF(COUNTIF(F31:K31,"&gt;0")&gt;0,COUNTIF(A$1:A30,"&gt;0")+1,"")</f>
        <v/>
      </c>
      <c r="B31" s="250" t="s">
        <v>7</v>
      </c>
      <c r="C31" s="251" t="s">
        <v>442</v>
      </c>
      <c r="D31" s="252" t="s">
        <v>204</v>
      </c>
      <c r="E31" s="1312"/>
      <c r="F31" s="1726"/>
      <c r="G31" s="1325"/>
      <c r="H31" s="1562"/>
      <c r="I31" s="1499"/>
      <c r="J31" s="1563"/>
      <c r="K31" s="1325"/>
      <c r="L31" s="1701" t="str">
        <f t="shared" si="7"/>
        <v/>
      </c>
      <c r="M31" s="1702" t="str">
        <f t="shared" si="8"/>
        <v/>
      </c>
      <c r="N31" s="1703" t="str">
        <f t="shared" si="9"/>
        <v/>
      </c>
      <c r="O31" s="553" t="str">
        <f t="shared" si="0"/>
        <v/>
      </c>
      <c r="P31" s="1703" t="s">
        <v>31</v>
      </c>
    </row>
    <row r="32" spans="1:16" ht="18" customHeight="1" x14ac:dyDescent="0.3">
      <c r="A32" s="210" t="str">
        <f>IF(COUNTIF(F32:K32,"&gt;0")&gt;0,COUNTIF(A$1:A31,"&gt;0")+1,"")</f>
        <v/>
      </c>
      <c r="B32" s="250" t="s">
        <v>7</v>
      </c>
      <c r="C32" s="251" t="s">
        <v>454</v>
      </c>
      <c r="D32" s="252" t="s">
        <v>51</v>
      </c>
      <c r="E32" s="1312"/>
      <c r="F32" s="1726"/>
      <c r="G32" s="1325"/>
      <c r="H32" s="1562"/>
      <c r="I32" s="1499"/>
      <c r="J32" s="1563"/>
      <c r="K32" s="1325"/>
      <c r="L32" s="1701" t="str">
        <f t="shared" si="7"/>
        <v/>
      </c>
      <c r="M32" s="1702" t="str">
        <f t="shared" si="8"/>
        <v/>
      </c>
      <c r="N32" s="1703" t="str">
        <f t="shared" si="9"/>
        <v/>
      </c>
      <c r="O32" s="553" t="str">
        <f t="shared" si="0"/>
        <v/>
      </c>
      <c r="P32" s="1703" t="s">
        <v>31</v>
      </c>
    </row>
    <row r="33" spans="1:18" ht="18" customHeight="1" thickBot="1" x14ac:dyDescent="0.35">
      <c r="A33" s="210" t="str">
        <f>IF(COUNTIF(F33:K33,"&gt;0")&gt;0,COUNTIF(A$1:A32,"&gt;0")+1,"")</f>
        <v/>
      </c>
      <c r="B33" s="245" t="s">
        <v>7</v>
      </c>
      <c r="C33" s="1149" t="s">
        <v>455</v>
      </c>
      <c r="D33" s="247" t="s">
        <v>51</v>
      </c>
      <c r="E33" s="1308"/>
      <c r="F33" s="1721"/>
      <c r="G33" s="1319"/>
      <c r="H33" s="1549"/>
      <c r="I33" s="1493"/>
      <c r="J33" s="1550"/>
      <c r="K33" s="1319"/>
      <c r="L33" s="1701" t="str">
        <f t="shared" si="7"/>
        <v/>
      </c>
      <c r="M33" s="1702" t="str">
        <f t="shared" si="8"/>
        <v/>
      </c>
      <c r="N33" s="1703" t="str">
        <f t="shared" si="9"/>
        <v/>
      </c>
      <c r="O33" s="553" t="str">
        <f t="shared" si="0"/>
        <v/>
      </c>
      <c r="P33" s="1703" t="s">
        <v>31</v>
      </c>
    </row>
    <row r="34" spans="1:18" ht="18" customHeight="1" x14ac:dyDescent="0.3">
      <c r="A34" s="210" t="str">
        <f>IF(COUNTIF(F34:K34,"&gt;0")&gt;0,COUNTIF(A$1:A33,"&gt;0")+1,"")</f>
        <v/>
      </c>
      <c r="B34" s="248" t="s">
        <v>7</v>
      </c>
      <c r="C34" s="254" t="s">
        <v>370</v>
      </c>
      <c r="D34" s="218" t="s">
        <v>51</v>
      </c>
      <c r="E34" s="1309" t="s">
        <v>439</v>
      </c>
      <c r="F34" s="1714"/>
      <c r="G34" s="1323"/>
      <c r="H34" s="1557"/>
      <c r="I34" s="1497"/>
      <c r="J34" s="1558"/>
      <c r="K34" s="1323"/>
      <c r="L34" s="1701" t="str">
        <f t="shared" si="7"/>
        <v/>
      </c>
      <c r="M34" s="1702" t="str">
        <f t="shared" si="8"/>
        <v/>
      </c>
      <c r="N34" s="1703" t="str">
        <f t="shared" si="9"/>
        <v/>
      </c>
      <c r="O34" s="553" t="str">
        <f t="shared" si="0"/>
        <v/>
      </c>
      <c r="P34" s="1703" t="s">
        <v>31</v>
      </c>
    </row>
    <row r="35" spans="1:18" ht="18" customHeight="1" x14ac:dyDescent="0.3">
      <c r="A35" s="210" t="str">
        <f>IF(COUNTIF(F35:K35,"&gt;0")&gt;0,COUNTIF(A$1:A34,"&gt;0")+1,"")</f>
        <v/>
      </c>
      <c r="B35" s="1679" t="s">
        <v>7</v>
      </c>
      <c r="C35" s="1680" t="s">
        <v>370</v>
      </c>
      <c r="D35" s="252" t="s">
        <v>86</v>
      </c>
      <c r="E35" s="1312"/>
      <c r="F35" s="1726"/>
      <c r="G35" s="1325"/>
      <c r="H35" s="1562"/>
      <c r="I35" s="1499"/>
      <c r="J35" s="1563"/>
      <c r="K35" s="1325"/>
      <c r="L35" s="1701" t="str">
        <f t="shared" si="7"/>
        <v/>
      </c>
      <c r="M35" s="1702" t="str">
        <f t="shared" si="8"/>
        <v/>
      </c>
      <c r="N35" s="1703" t="str">
        <f t="shared" si="9"/>
        <v/>
      </c>
      <c r="O35" s="553" t="str">
        <f t="shared" si="0"/>
        <v/>
      </c>
      <c r="P35" s="1703" t="s">
        <v>31</v>
      </c>
    </row>
    <row r="36" spans="1:18" ht="18" customHeight="1" x14ac:dyDescent="0.3">
      <c r="A36" s="210" t="str">
        <f>IF(COUNTIF(F36:K36,"&gt;0")&gt;0,COUNTIF(A$1:A35,"&gt;0")+1,"")</f>
        <v/>
      </c>
      <c r="B36" s="248" t="s">
        <v>7</v>
      </c>
      <c r="C36" s="254" t="s">
        <v>370</v>
      </c>
      <c r="D36" s="218" t="s">
        <v>86</v>
      </c>
      <c r="E36" s="1309" t="s">
        <v>315</v>
      </c>
      <c r="F36" s="1714"/>
      <c r="G36" s="1323"/>
      <c r="H36" s="1557"/>
      <c r="I36" s="1497"/>
      <c r="J36" s="1558"/>
      <c r="K36" s="1323"/>
      <c r="L36" s="1701" t="str">
        <f t="shared" si="7"/>
        <v/>
      </c>
      <c r="M36" s="1702" t="str">
        <f t="shared" si="8"/>
        <v/>
      </c>
      <c r="N36" s="1703" t="str">
        <f t="shared" si="9"/>
        <v/>
      </c>
      <c r="O36" s="553" t="str">
        <f t="shared" si="0"/>
        <v/>
      </c>
      <c r="P36" s="1703" t="s">
        <v>31</v>
      </c>
    </row>
    <row r="37" spans="1:18" ht="18" customHeight="1" thickBot="1" x14ac:dyDescent="0.35">
      <c r="A37" s="210" t="str">
        <f>IF(COUNTIF(F37:K37,"&gt;0")&gt;0,COUNTIF(A$1:A36,"&gt;0")+1,"")</f>
        <v/>
      </c>
      <c r="B37" s="1159" t="s">
        <v>7</v>
      </c>
      <c r="C37" s="1160" t="s">
        <v>370</v>
      </c>
      <c r="D37" s="271" t="s">
        <v>51</v>
      </c>
      <c r="E37" s="1174" t="s">
        <v>439</v>
      </c>
      <c r="F37" s="1719"/>
      <c r="G37" s="1321"/>
      <c r="H37" s="1553"/>
      <c r="I37" s="1495"/>
      <c r="J37" s="1554"/>
      <c r="K37" s="1321"/>
      <c r="L37" s="1701" t="str">
        <f t="shared" si="7"/>
        <v/>
      </c>
      <c r="M37" s="1702" t="str">
        <f t="shared" si="8"/>
        <v/>
      </c>
      <c r="N37" s="1703" t="str">
        <f t="shared" si="9"/>
        <v/>
      </c>
      <c r="O37" s="553" t="str">
        <f t="shared" si="0"/>
        <v/>
      </c>
      <c r="P37" s="1703" t="s">
        <v>31</v>
      </c>
    </row>
    <row r="38" spans="1:18" ht="18" customHeight="1" thickTop="1" thickBot="1" x14ac:dyDescent="0.35">
      <c r="A38" s="210" t="str">
        <f>IF(COUNTIF(F38:K38,"&gt;0")&gt;0,COUNTIF(A$1:A37,"&gt;0")+1,"")</f>
        <v/>
      </c>
      <c r="B38" s="1292" t="s">
        <v>337</v>
      </c>
      <c r="C38" s="240"/>
      <c r="D38" s="229"/>
      <c r="E38" s="878"/>
      <c r="F38" s="1723"/>
      <c r="G38" s="1322"/>
      <c r="H38" s="1555"/>
      <c r="I38" s="1496"/>
      <c r="J38" s="1556"/>
      <c r="K38" s="1322"/>
      <c r="L38" s="1701" t="str">
        <f t="shared" si="7"/>
        <v/>
      </c>
      <c r="M38" s="1702" t="str">
        <f t="shared" si="8"/>
        <v/>
      </c>
      <c r="N38" s="1703" t="str">
        <f t="shared" si="9"/>
        <v/>
      </c>
      <c r="O38" s="372"/>
      <c r="P38" s="1703" t="s">
        <v>31</v>
      </c>
    </row>
    <row r="39" spans="1:18" ht="18" customHeight="1" thickTop="1" thickBot="1" x14ac:dyDescent="0.35">
      <c r="A39" s="210">
        <f>IF(COUNTIF(F39:K39,"&gt;0")&gt;0,COUNTIF(A$1:A38,"&gt;0")+1,"")</f>
        <v>6</v>
      </c>
      <c r="B39" s="253" t="s">
        <v>34</v>
      </c>
      <c r="C39" s="254"/>
      <c r="D39" s="218" t="s">
        <v>45</v>
      </c>
      <c r="E39" s="875">
        <v>2</v>
      </c>
      <c r="F39" s="1714">
        <v>40</v>
      </c>
      <c r="G39" s="1323"/>
      <c r="H39" s="1557"/>
      <c r="I39" s="1497"/>
      <c r="J39" s="1558"/>
      <c r="K39" s="1323"/>
      <c r="L39" s="1701">
        <f t="shared" si="7"/>
        <v>40</v>
      </c>
      <c r="M39" s="1702">
        <f t="shared" si="8"/>
        <v>40</v>
      </c>
      <c r="N39" s="1703">
        <f t="shared" si="9"/>
        <v>40</v>
      </c>
      <c r="O39" s="372" t="str">
        <f t="shared" si="0"/>
        <v>Preço estável</v>
      </c>
      <c r="P39" s="1703">
        <v>40</v>
      </c>
    </row>
    <row r="40" spans="1:18" ht="18" customHeight="1" thickTop="1" x14ac:dyDescent="0.3">
      <c r="A40" s="210" t="str">
        <f>IF(COUNTIF(F40:K40,"&gt;0")&gt;0,COUNTIF(A$1:A39,"&gt;0")+1,"")</f>
        <v/>
      </c>
      <c r="B40" s="244" t="s">
        <v>9</v>
      </c>
      <c r="C40" s="255" t="s">
        <v>484</v>
      </c>
      <c r="D40" s="256" t="s">
        <v>45</v>
      </c>
      <c r="E40" s="885"/>
      <c r="F40" s="1724"/>
      <c r="G40" s="1313"/>
      <c r="H40" s="1537"/>
      <c r="I40" s="1487"/>
      <c r="J40" s="1559"/>
      <c r="K40" s="1313"/>
      <c r="L40" s="1701" t="str">
        <f t="shared" si="7"/>
        <v/>
      </c>
      <c r="M40" s="1702" t="str">
        <f t="shared" si="8"/>
        <v/>
      </c>
      <c r="N40" s="1703" t="str">
        <f t="shared" si="9"/>
        <v/>
      </c>
      <c r="O40" s="372" t="str">
        <f t="shared" si="0"/>
        <v/>
      </c>
      <c r="P40" s="1703" t="s">
        <v>31</v>
      </c>
    </row>
    <row r="41" spans="1:18" ht="18" customHeight="1" x14ac:dyDescent="0.3">
      <c r="A41" s="210" t="str">
        <f>IF(COUNTIF(F41:K41,"&gt;0")&gt;0,COUNTIF(A$1:A40,"&gt;0")+1,"")</f>
        <v/>
      </c>
      <c r="B41" s="250" t="s">
        <v>9</v>
      </c>
      <c r="C41" s="258" t="s">
        <v>55</v>
      </c>
      <c r="D41" s="252" t="s">
        <v>45</v>
      </c>
      <c r="E41" s="884">
        <v>3</v>
      </c>
      <c r="F41" s="1726"/>
      <c r="G41" s="1325"/>
      <c r="H41" s="1562"/>
      <c r="I41" s="1499"/>
      <c r="J41" s="1563"/>
      <c r="K41" s="1325"/>
      <c r="L41" s="1701" t="str">
        <f t="shared" si="7"/>
        <v/>
      </c>
      <c r="M41" s="1702" t="str">
        <f t="shared" si="8"/>
        <v/>
      </c>
      <c r="N41" s="1703" t="str">
        <f t="shared" si="9"/>
        <v/>
      </c>
      <c r="O41" s="372" t="str">
        <f t="shared" si="0"/>
        <v>Preço em alta</v>
      </c>
      <c r="P41" s="1703">
        <v>60</v>
      </c>
    </row>
    <row r="42" spans="1:18" ht="18" customHeight="1" x14ac:dyDescent="0.3">
      <c r="A42" s="210" t="str">
        <f>IF(COUNTIF(F42:K42,"&gt;0")&gt;0,COUNTIF(A$1:A41,"&gt;0")+1,"")</f>
        <v/>
      </c>
      <c r="B42" s="250" t="s">
        <v>9</v>
      </c>
      <c r="C42" s="258" t="s">
        <v>280</v>
      </c>
      <c r="D42" s="252" t="s">
        <v>45</v>
      </c>
      <c r="E42" s="884">
        <v>3</v>
      </c>
      <c r="F42" s="1726"/>
      <c r="G42" s="1325"/>
      <c r="H42" s="1562"/>
      <c r="I42" s="1499"/>
      <c r="J42" s="1563"/>
      <c r="K42" s="1325"/>
      <c r="L42" s="1701" t="str">
        <f t="shared" si="7"/>
        <v/>
      </c>
      <c r="M42" s="1702" t="str">
        <f t="shared" si="8"/>
        <v/>
      </c>
      <c r="N42" s="1703" t="str">
        <f t="shared" si="9"/>
        <v/>
      </c>
      <c r="O42" s="372" t="str">
        <f>IF(P42=0,"",IF(P42="",P42,IF(N42&gt;P42,"Preço em alta",IF(N42&lt;P42,"Preço em baixa","Preço estável"))))</f>
        <v/>
      </c>
      <c r="P42" s="1703" t="s">
        <v>31</v>
      </c>
    </row>
    <row r="43" spans="1:18" ht="18" customHeight="1" thickBot="1" x14ac:dyDescent="0.35">
      <c r="A43" s="210" t="str">
        <f>IF(COUNTIF(F43:K43,"&gt;0")&gt;0,COUNTIF(A$1:A42,"&gt;0")+1,"")</f>
        <v/>
      </c>
      <c r="B43" s="227" t="s">
        <v>9</v>
      </c>
      <c r="C43" s="259" t="s">
        <v>264</v>
      </c>
      <c r="D43" s="229" t="s">
        <v>45</v>
      </c>
      <c r="E43" s="878"/>
      <c r="F43" s="1727"/>
      <c r="G43" s="1317"/>
      <c r="H43" s="1545"/>
      <c r="I43" s="1491"/>
      <c r="J43" s="1546"/>
      <c r="K43" s="1317"/>
      <c r="L43" s="1701" t="str">
        <f t="shared" si="7"/>
        <v/>
      </c>
      <c r="M43" s="1702" t="str">
        <f t="shared" si="8"/>
        <v/>
      </c>
      <c r="N43" s="1703" t="str">
        <f t="shared" si="9"/>
        <v/>
      </c>
      <c r="O43" s="372" t="str">
        <f t="shared" si="0"/>
        <v/>
      </c>
      <c r="P43" s="1703" t="s">
        <v>31</v>
      </c>
    </row>
    <row r="44" spans="1:18" ht="18" customHeight="1" thickTop="1" thickBot="1" x14ac:dyDescent="0.35">
      <c r="A44" s="210" t="str">
        <f>IF(COUNTIF(F44:K44,"&gt;0")&gt;0,COUNTIF(A$1:A43,"&gt;0")+1,"")</f>
        <v/>
      </c>
      <c r="B44" s="260" t="s">
        <v>10</v>
      </c>
      <c r="C44" s="217" t="s">
        <v>16</v>
      </c>
      <c r="D44" s="218" t="s">
        <v>57</v>
      </c>
      <c r="E44" s="875">
        <v>18</v>
      </c>
      <c r="F44" s="1728"/>
      <c r="G44" s="1313"/>
      <c r="H44" s="1537"/>
      <c r="I44" s="1487"/>
      <c r="J44" s="1559"/>
      <c r="K44" s="1313"/>
      <c r="L44" s="1701" t="str">
        <f t="shared" si="7"/>
        <v/>
      </c>
      <c r="M44" s="1702" t="str">
        <f t="shared" si="8"/>
        <v/>
      </c>
      <c r="N44" s="1703" t="str">
        <f t="shared" si="9"/>
        <v/>
      </c>
      <c r="O44" s="372" t="str">
        <f t="shared" si="0"/>
        <v/>
      </c>
      <c r="P44" s="1703" t="s">
        <v>31</v>
      </c>
    </row>
    <row r="45" spans="1:18" ht="18" customHeight="1" x14ac:dyDescent="0.3">
      <c r="A45" s="210" t="str">
        <f>IF(COUNTIF(F45:K45,"&gt;0")&gt;0,COUNTIF(A$1:A44,"&gt;0")+1,"")</f>
        <v/>
      </c>
      <c r="B45" s="541" t="s">
        <v>10</v>
      </c>
      <c r="C45" s="264" t="s">
        <v>174</v>
      </c>
      <c r="D45" s="265" t="s">
        <v>57</v>
      </c>
      <c r="E45" s="886">
        <v>20</v>
      </c>
      <c r="F45" s="1729"/>
      <c r="G45" s="1326"/>
      <c r="H45" s="1564"/>
      <c r="I45" s="1500"/>
      <c r="J45" s="1565"/>
      <c r="K45" s="1566"/>
      <c r="L45" s="1701" t="str">
        <f t="shared" si="7"/>
        <v/>
      </c>
      <c r="M45" s="1702" t="str">
        <f t="shared" si="8"/>
        <v/>
      </c>
      <c r="N45" s="1703" t="str">
        <f t="shared" si="9"/>
        <v/>
      </c>
      <c r="O45" s="372" t="str">
        <f t="shared" si="0"/>
        <v/>
      </c>
      <c r="P45" s="1703" t="s">
        <v>31</v>
      </c>
      <c r="R45" s="214" t="s">
        <v>31</v>
      </c>
    </row>
    <row r="46" spans="1:18" ht="18" customHeight="1" x14ac:dyDescent="0.3">
      <c r="A46" s="210" t="str">
        <f>IF(COUNTIF(F46:K46,"&gt;0")&gt;0,COUNTIF(A$1:A45,"&gt;0")+1,"")</f>
        <v/>
      </c>
      <c r="B46" s="1162" t="s">
        <v>10</v>
      </c>
      <c r="C46" s="1163" t="s">
        <v>174</v>
      </c>
      <c r="D46" s="978" t="s">
        <v>45</v>
      </c>
      <c r="E46" s="1164">
        <v>18</v>
      </c>
      <c r="F46" s="1730"/>
      <c r="G46" s="1327"/>
      <c r="H46" s="1567"/>
      <c r="I46" s="1501"/>
      <c r="J46" s="1568"/>
      <c r="K46" s="1569"/>
      <c r="L46" s="1701" t="str">
        <f t="shared" si="7"/>
        <v/>
      </c>
      <c r="M46" s="1702" t="str">
        <f t="shared" si="8"/>
        <v/>
      </c>
      <c r="N46" s="1703" t="str">
        <f t="shared" si="9"/>
        <v/>
      </c>
      <c r="O46" s="372" t="str">
        <f t="shared" ref="O46" si="10">IF(P46=0,"",IF(P46="",P46,IF(N46&gt;P46,"Preço em alta",IF(N46&lt;P46,"Preço em baixa","Preço estável"))))</f>
        <v/>
      </c>
      <c r="P46" s="1703" t="s">
        <v>31</v>
      </c>
      <c r="R46" s="214" t="s">
        <v>31</v>
      </c>
    </row>
    <row r="47" spans="1:18" ht="18" customHeight="1" thickBot="1" x14ac:dyDescent="0.35">
      <c r="A47" s="210">
        <f>IF(COUNTIF(F47:K47,"&gt;0")&gt;0,COUNTIF(A$1:A46,"&gt;0")+1,"")</f>
        <v>7</v>
      </c>
      <c r="B47" s="1161" t="s">
        <v>10</v>
      </c>
      <c r="C47" s="266" t="s">
        <v>174</v>
      </c>
      <c r="D47" s="235" t="s">
        <v>57</v>
      </c>
      <c r="E47" s="892">
        <v>16</v>
      </c>
      <c r="F47" s="1731">
        <v>140</v>
      </c>
      <c r="G47" s="1328"/>
      <c r="H47" s="1570"/>
      <c r="I47" s="1502"/>
      <c r="J47" s="1538"/>
      <c r="K47" s="1539"/>
      <c r="L47" s="1701">
        <f t="shared" si="7"/>
        <v>140</v>
      </c>
      <c r="M47" s="1702">
        <f t="shared" si="8"/>
        <v>140</v>
      </c>
      <c r="N47" s="1703">
        <f t="shared" si="9"/>
        <v>140</v>
      </c>
      <c r="O47" s="372" t="str">
        <f t="shared" si="0"/>
        <v>Preço estável</v>
      </c>
      <c r="P47" s="1703">
        <v>140</v>
      </c>
      <c r="R47" s="214">
        <v>125</v>
      </c>
    </row>
    <row r="48" spans="1:18" ht="18" customHeight="1" x14ac:dyDescent="0.3">
      <c r="A48" s="210">
        <f>IF(COUNTIF(F48:K48,"&gt;0")&gt;0,COUNTIF(A$1:A47,"&gt;0")+1,"")</f>
        <v>8</v>
      </c>
      <c r="B48" s="541" t="s">
        <v>10</v>
      </c>
      <c r="C48" s="264" t="s">
        <v>58</v>
      </c>
      <c r="D48" s="265" t="s">
        <v>45</v>
      </c>
      <c r="E48" s="886">
        <v>20</v>
      </c>
      <c r="F48" s="1732">
        <v>75</v>
      </c>
      <c r="G48" s="1329"/>
      <c r="H48" s="1571"/>
      <c r="I48" s="1503"/>
      <c r="J48" s="1558"/>
      <c r="K48" s="1566"/>
      <c r="L48" s="1701">
        <f t="shared" si="7"/>
        <v>75</v>
      </c>
      <c r="M48" s="1702">
        <f t="shared" si="8"/>
        <v>75</v>
      </c>
      <c r="N48" s="1703">
        <f t="shared" si="9"/>
        <v>75</v>
      </c>
      <c r="O48" s="372" t="str">
        <f>IF(P48=0,"",IF(P48="",P48,IF(N48&gt;P48,"Preço em alta",IF(N48&lt;P48,"Preço em baixa","Preço estável"))))</f>
        <v>Preço estável</v>
      </c>
      <c r="P48" s="1703">
        <v>75</v>
      </c>
      <c r="R48" s="214">
        <v>45</v>
      </c>
    </row>
    <row r="49" spans="1:18" ht="18" customHeight="1" x14ac:dyDescent="0.3">
      <c r="A49" s="210" t="str">
        <f>IF(COUNTIF(F49:K49,"&gt;0")&gt;0,COUNTIF(A$1:A48,"&gt;0")+1,"")</f>
        <v/>
      </c>
      <c r="B49" s="1162" t="s">
        <v>10</v>
      </c>
      <c r="C49" s="1163" t="s">
        <v>58</v>
      </c>
      <c r="D49" s="978" t="s">
        <v>45</v>
      </c>
      <c r="E49" s="1164">
        <v>17</v>
      </c>
      <c r="F49" s="1730"/>
      <c r="G49" s="1327"/>
      <c r="H49" s="1567"/>
      <c r="I49" s="1501"/>
      <c r="J49" s="1568"/>
      <c r="K49" s="1569"/>
      <c r="L49" s="1701" t="str">
        <f t="shared" si="7"/>
        <v/>
      </c>
      <c r="M49" s="1702" t="str">
        <f t="shared" si="8"/>
        <v/>
      </c>
      <c r="N49" s="1703" t="str">
        <f t="shared" si="9"/>
        <v/>
      </c>
      <c r="O49" s="372" t="str">
        <f>IF(P49=0,"",IF(P49="",P49,IF(N49&gt;P49,"Preço em alta",IF(N49&lt;P49,"Preço em baixa","Preço estável"))))</f>
        <v/>
      </c>
      <c r="P49" s="1703" t="s">
        <v>31</v>
      </c>
      <c r="R49" s="214" t="s">
        <v>31</v>
      </c>
    </row>
    <row r="50" spans="1:18" ht="18" customHeight="1" thickBot="1" x14ac:dyDescent="0.35">
      <c r="A50" s="210">
        <f>IF(COUNTIF(F50:K50,"&gt;0")&gt;0,COUNTIF(A$1:A49,"&gt;0")+1,"")</f>
        <v>9</v>
      </c>
      <c r="B50" s="1161" t="s">
        <v>10</v>
      </c>
      <c r="C50" s="266" t="s">
        <v>58</v>
      </c>
      <c r="D50" s="235" t="s">
        <v>45</v>
      </c>
      <c r="E50" s="892">
        <v>16</v>
      </c>
      <c r="F50" s="1731">
        <v>55</v>
      </c>
      <c r="G50" s="1328"/>
      <c r="H50" s="1570"/>
      <c r="I50" s="1502"/>
      <c r="J50" s="1538"/>
      <c r="K50" s="1539"/>
      <c r="L50" s="1701">
        <f t="shared" si="7"/>
        <v>55</v>
      </c>
      <c r="M50" s="1702">
        <f t="shared" si="8"/>
        <v>55</v>
      </c>
      <c r="N50" s="1703">
        <f t="shared" si="9"/>
        <v>55</v>
      </c>
      <c r="O50" s="372" t="str">
        <f t="shared" si="0"/>
        <v>Preço em baixa</v>
      </c>
      <c r="P50" s="1703">
        <v>60</v>
      </c>
      <c r="R50" s="214">
        <v>45</v>
      </c>
    </row>
    <row r="51" spans="1:18" ht="18" customHeight="1" x14ac:dyDescent="0.3">
      <c r="A51" s="210" t="str">
        <f>IF(COUNTIF(F51:K51,"&gt;0")&gt;0,COUNTIF(A$1:A50,"&gt;0")+1,"")</f>
        <v/>
      </c>
      <c r="B51" s="541" t="s">
        <v>10</v>
      </c>
      <c r="C51" s="847" t="s">
        <v>59</v>
      </c>
      <c r="D51" s="848" t="s">
        <v>45</v>
      </c>
      <c r="E51" s="886">
        <v>20</v>
      </c>
      <c r="F51" s="1729"/>
      <c r="G51" s="1326"/>
      <c r="H51" s="1564"/>
      <c r="I51" s="1500"/>
      <c r="J51" s="1565"/>
      <c r="K51" s="1566"/>
      <c r="L51" s="1701" t="str">
        <f t="shared" si="7"/>
        <v/>
      </c>
      <c r="M51" s="1702" t="str">
        <f t="shared" si="8"/>
        <v/>
      </c>
      <c r="N51" s="1703" t="str">
        <f t="shared" si="9"/>
        <v/>
      </c>
      <c r="O51" s="372" t="str">
        <f t="shared" si="0"/>
        <v/>
      </c>
      <c r="P51" s="1703" t="s">
        <v>31</v>
      </c>
      <c r="R51" s="214" t="s">
        <v>31</v>
      </c>
    </row>
    <row r="52" spans="1:18" ht="18" customHeight="1" x14ac:dyDescent="0.3">
      <c r="A52" s="210" t="str">
        <f>IF(COUNTIF(F52:K52,"&gt;0")&gt;0,COUNTIF(A$1:A51,"&gt;0")+1,"")</f>
        <v/>
      </c>
      <c r="B52" s="1162" t="s">
        <v>10</v>
      </c>
      <c r="C52" s="1165" t="s">
        <v>59</v>
      </c>
      <c r="D52" s="1166" t="s">
        <v>45</v>
      </c>
      <c r="E52" s="1164">
        <v>18</v>
      </c>
      <c r="F52" s="1730"/>
      <c r="G52" s="1327"/>
      <c r="H52" s="1567"/>
      <c r="I52" s="1501"/>
      <c r="J52" s="1568"/>
      <c r="K52" s="1569"/>
      <c r="L52" s="1701" t="str">
        <f t="shared" si="7"/>
        <v/>
      </c>
      <c r="M52" s="1702" t="str">
        <f t="shared" si="8"/>
        <v/>
      </c>
      <c r="N52" s="1703" t="str">
        <f t="shared" si="9"/>
        <v/>
      </c>
      <c r="O52" s="372"/>
      <c r="P52" s="1703" t="s">
        <v>31</v>
      </c>
      <c r="R52" s="214" t="s">
        <v>31</v>
      </c>
    </row>
    <row r="53" spans="1:18" ht="18" customHeight="1" thickBot="1" x14ac:dyDescent="0.35">
      <c r="A53" s="210">
        <f>IF(COUNTIF(F53:K53,"&gt;0")&gt;0,COUNTIF(A$1:A52,"&gt;0")+1,"")</f>
        <v>10</v>
      </c>
      <c r="B53" s="849" t="s">
        <v>10</v>
      </c>
      <c r="C53" s="850" t="s">
        <v>59</v>
      </c>
      <c r="D53" s="851" t="s">
        <v>45</v>
      </c>
      <c r="E53" s="887">
        <v>16</v>
      </c>
      <c r="F53" s="1733">
        <v>90</v>
      </c>
      <c r="G53" s="1330"/>
      <c r="H53" s="1572"/>
      <c r="I53" s="1504"/>
      <c r="J53" s="1573"/>
      <c r="K53" s="1574"/>
      <c r="L53" s="1701">
        <f t="shared" si="7"/>
        <v>90</v>
      </c>
      <c r="M53" s="1702">
        <f t="shared" si="8"/>
        <v>90</v>
      </c>
      <c r="N53" s="1703">
        <f t="shared" si="9"/>
        <v>90</v>
      </c>
      <c r="O53" s="372" t="str">
        <f t="shared" si="0"/>
        <v>Preço estável</v>
      </c>
      <c r="P53" s="1703">
        <v>90</v>
      </c>
      <c r="R53" s="214">
        <v>70</v>
      </c>
    </row>
    <row r="54" spans="1:18" ht="18" customHeight="1" x14ac:dyDescent="0.3">
      <c r="A54" s="210" t="str">
        <f>IF(COUNTIF(F54:K54,"&gt;0")&gt;0,COUNTIF(A$1:A53,"&gt;0")+1,"")</f>
        <v/>
      </c>
      <c r="B54" s="343" t="s">
        <v>10</v>
      </c>
      <c r="C54" s="217" t="s">
        <v>60</v>
      </c>
      <c r="D54" s="218" t="s">
        <v>45</v>
      </c>
      <c r="E54" s="875">
        <v>20</v>
      </c>
      <c r="F54" s="1732"/>
      <c r="G54" s="1329"/>
      <c r="H54" s="1571"/>
      <c r="I54" s="1503"/>
      <c r="J54" s="1558"/>
      <c r="K54" s="1323"/>
      <c r="L54" s="1701" t="str">
        <f t="shared" si="7"/>
        <v/>
      </c>
      <c r="M54" s="1702" t="str">
        <f t="shared" si="8"/>
        <v/>
      </c>
      <c r="N54" s="1703" t="str">
        <f t="shared" si="9"/>
        <v/>
      </c>
      <c r="O54" s="372" t="str">
        <f t="shared" si="0"/>
        <v/>
      </c>
      <c r="P54" s="1703" t="s">
        <v>31</v>
      </c>
      <c r="R54" s="214" t="s">
        <v>31</v>
      </c>
    </row>
    <row r="55" spans="1:18" ht="18" customHeight="1" x14ac:dyDescent="0.3">
      <c r="A55" s="210" t="str">
        <f>IF(COUNTIF(F55:K55,"&gt;0")&gt;0,COUNTIF(A$1:A54,"&gt;0")+1,"")</f>
        <v/>
      </c>
      <c r="B55" s="1162" t="s">
        <v>10</v>
      </c>
      <c r="C55" s="1163" t="s">
        <v>60</v>
      </c>
      <c r="D55" s="978" t="s">
        <v>45</v>
      </c>
      <c r="E55" s="1164">
        <v>18</v>
      </c>
      <c r="F55" s="1730"/>
      <c r="G55" s="1327"/>
      <c r="H55" s="1567"/>
      <c r="I55" s="1501"/>
      <c r="J55" s="1568"/>
      <c r="K55" s="1569"/>
      <c r="L55" s="1701" t="str">
        <f t="shared" si="7"/>
        <v/>
      </c>
      <c r="M55" s="1702" t="str">
        <f t="shared" si="8"/>
        <v/>
      </c>
      <c r="N55" s="1703" t="str">
        <f t="shared" si="9"/>
        <v/>
      </c>
      <c r="O55" s="372" t="str">
        <f t="shared" si="0"/>
        <v/>
      </c>
      <c r="P55" s="1703" t="s">
        <v>31</v>
      </c>
      <c r="R55" s="214" t="s">
        <v>31</v>
      </c>
    </row>
    <row r="56" spans="1:18" ht="18" customHeight="1" thickBot="1" x14ac:dyDescent="0.35">
      <c r="A56" s="210">
        <f>IF(COUNTIF(F56:K56,"&gt;0")&gt;0,COUNTIF(A$1:A55,"&gt;0")+1,"")</f>
        <v>11</v>
      </c>
      <c r="B56" s="849" t="s">
        <v>10</v>
      </c>
      <c r="C56" s="855" t="s">
        <v>60</v>
      </c>
      <c r="D56" s="856" t="s">
        <v>45</v>
      </c>
      <c r="E56" s="887">
        <v>16</v>
      </c>
      <c r="F56" s="1733">
        <v>90</v>
      </c>
      <c r="G56" s="1331"/>
      <c r="H56" s="1575"/>
      <c r="I56" s="1505"/>
      <c r="J56" s="1573"/>
      <c r="K56" s="1574"/>
      <c r="L56" s="1701">
        <f t="shared" si="7"/>
        <v>90</v>
      </c>
      <c r="M56" s="1702">
        <f t="shared" si="8"/>
        <v>90</v>
      </c>
      <c r="N56" s="1703">
        <f t="shared" si="9"/>
        <v>90</v>
      </c>
      <c r="O56" s="372" t="str">
        <f t="shared" si="0"/>
        <v>Preço estável</v>
      </c>
      <c r="P56" s="1703">
        <v>90</v>
      </c>
      <c r="R56" s="214">
        <v>75</v>
      </c>
    </row>
    <row r="57" spans="1:18" ht="18" customHeight="1" x14ac:dyDescent="0.3">
      <c r="A57" s="210" t="str">
        <f>IF(COUNTIF(F57:K57,"&gt;0")&gt;0,COUNTIF(A$1:A56,"&gt;0")+1,"")</f>
        <v/>
      </c>
      <c r="B57" s="852" t="s">
        <v>10</v>
      </c>
      <c r="C57" s="853" t="s">
        <v>61</v>
      </c>
      <c r="D57" s="854" t="s">
        <v>45</v>
      </c>
      <c r="E57" s="888">
        <v>20</v>
      </c>
      <c r="F57" s="1732"/>
      <c r="G57" s="1329"/>
      <c r="H57" s="1571"/>
      <c r="I57" s="1503"/>
      <c r="J57" s="1558"/>
      <c r="K57" s="1323"/>
      <c r="L57" s="1701" t="str">
        <f t="shared" si="7"/>
        <v/>
      </c>
      <c r="M57" s="1702" t="str">
        <f t="shared" si="8"/>
        <v/>
      </c>
      <c r="N57" s="1703" t="str">
        <f t="shared" si="9"/>
        <v/>
      </c>
      <c r="O57" s="372" t="str">
        <f t="shared" si="0"/>
        <v/>
      </c>
      <c r="P57" s="1703" t="s">
        <v>31</v>
      </c>
      <c r="R57" s="214" t="s">
        <v>31</v>
      </c>
    </row>
    <row r="58" spans="1:18" ht="18" customHeight="1" x14ac:dyDescent="0.3">
      <c r="A58" s="210" t="str">
        <f>IF(COUNTIF(F58:K58,"&gt;0")&gt;0,COUNTIF(A$1:A57,"&gt;0")+1,"")</f>
        <v/>
      </c>
      <c r="B58" s="343" t="s">
        <v>10</v>
      </c>
      <c r="C58" s="217" t="s">
        <v>61</v>
      </c>
      <c r="D58" s="218" t="s">
        <v>45</v>
      </c>
      <c r="E58" s="875">
        <v>18</v>
      </c>
      <c r="F58" s="1730"/>
      <c r="G58" s="1327"/>
      <c r="H58" s="1567"/>
      <c r="I58" s="1501"/>
      <c r="J58" s="1568"/>
      <c r="K58" s="1569"/>
      <c r="L58" s="1701" t="str">
        <f t="shared" si="7"/>
        <v/>
      </c>
      <c r="M58" s="1702" t="str">
        <f t="shared" si="8"/>
        <v/>
      </c>
      <c r="N58" s="1703" t="str">
        <f t="shared" si="9"/>
        <v/>
      </c>
      <c r="O58" s="372" t="str">
        <f>IF(P58=0,"",IF(P58="",P58,IF(N58&gt;P58,"Preço em alta",IF(N58&lt;P58,"Preço em baixa","Preço estável"))))</f>
        <v/>
      </c>
      <c r="P58" s="1703" t="s">
        <v>31</v>
      </c>
      <c r="R58" s="214">
        <v>65</v>
      </c>
    </row>
    <row r="59" spans="1:18" ht="18" customHeight="1" thickBot="1" x14ac:dyDescent="0.35">
      <c r="A59" s="210">
        <f>IF(COUNTIF(F59:K59,"&gt;0")&gt;0,COUNTIF(A$1:A58,"&gt;0")+1,"")</f>
        <v>12</v>
      </c>
      <c r="B59" s="865" t="s">
        <v>10</v>
      </c>
      <c r="C59" s="866" t="s">
        <v>61</v>
      </c>
      <c r="D59" s="867" t="s">
        <v>45</v>
      </c>
      <c r="E59" s="889">
        <v>16</v>
      </c>
      <c r="F59" s="1732">
        <v>65</v>
      </c>
      <c r="G59" s="1328"/>
      <c r="H59" s="1570"/>
      <c r="I59" s="1502"/>
      <c r="J59" s="1538"/>
      <c r="K59" s="1323"/>
      <c r="L59" s="1701">
        <f t="shared" si="7"/>
        <v>65</v>
      </c>
      <c r="M59" s="1702">
        <f t="shared" si="8"/>
        <v>65</v>
      </c>
      <c r="N59" s="1703">
        <f t="shared" si="9"/>
        <v>65</v>
      </c>
      <c r="O59" s="372" t="str">
        <f>IF(P59=0,"",IF(P59="",P59,IF(N59&gt;P59,"Preço em alta",IF(N59&lt;P59,"Preço em baixa","Preço estável"))))</f>
        <v>Preço em alta</v>
      </c>
      <c r="P59" s="1703">
        <v>60</v>
      </c>
      <c r="R59" s="214">
        <v>65</v>
      </c>
    </row>
    <row r="60" spans="1:18" ht="18" customHeight="1" x14ac:dyDescent="0.3">
      <c r="A60" s="210">
        <f>IF(COUNTIF(F60:K60,"&gt;0")&gt;0,COUNTIF(A$1:A59,"&gt;0")+1,"")</f>
        <v>13</v>
      </c>
      <c r="B60" s="541" t="s">
        <v>10</v>
      </c>
      <c r="C60" s="264" t="s">
        <v>62</v>
      </c>
      <c r="D60" s="265" t="s">
        <v>57</v>
      </c>
      <c r="E60" s="886">
        <v>20</v>
      </c>
      <c r="F60" s="1729">
        <v>70</v>
      </c>
      <c r="G60" s="1326"/>
      <c r="H60" s="1564"/>
      <c r="I60" s="1500"/>
      <c r="J60" s="1565"/>
      <c r="K60" s="1566"/>
      <c r="L60" s="1701">
        <f t="shared" si="7"/>
        <v>70</v>
      </c>
      <c r="M60" s="1702">
        <f t="shared" si="8"/>
        <v>70</v>
      </c>
      <c r="N60" s="1703">
        <f t="shared" si="9"/>
        <v>70</v>
      </c>
      <c r="O60" s="372" t="str">
        <f t="shared" si="0"/>
        <v>Preço estável</v>
      </c>
      <c r="P60" s="1703">
        <v>70</v>
      </c>
      <c r="R60" s="214">
        <v>75</v>
      </c>
    </row>
    <row r="61" spans="1:18" ht="18" customHeight="1" x14ac:dyDescent="0.3">
      <c r="A61" s="210" t="str">
        <f>IF(COUNTIF(F61:K61,"&gt;0")&gt;0,COUNTIF(A$1:A60,"&gt;0")+1,"")</f>
        <v/>
      </c>
      <c r="B61" s="1162" t="s">
        <v>10</v>
      </c>
      <c r="C61" s="1163" t="s">
        <v>62</v>
      </c>
      <c r="D61" s="978" t="s">
        <v>45</v>
      </c>
      <c r="E61" s="1164">
        <v>18</v>
      </c>
      <c r="F61" s="1730"/>
      <c r="G61" s="1327"/>
      <c r="H61" s="1567"/>
      <c r="I61" s="1501"/>
      <c r="J61" s="1568"/>
      <c r="K61" s="1569"/>
      <c r="L61" s="1701" t="str">
        <f t="shared" si="7"/>
        <v/>
      </c>
      <c r="M61" s="1702" t="str">
        <f t="shared" si="8"/>
        <v/>
      </c>
      <c r="N61" s="1703" t="str">
        <f t="shared" si="9"/>
        <v/>
      </c>
      <c r="O61" s="372"/>
      <c r="P61" s="1703" t="s">
        <v>31</v>
      </c>
      <c r="R61" s="214" t="s">
        <v>31</v>
      </c>
    </row>
    <row r="62" spans="1:18" ht="18" customHeight="1" thickBot="1" x14ac:dyDescent="0.35">
      <c r="A62" s="210" t="str">
        <f>IF(COUNTIF(F62:K62,"&gt;0")&gt;0,COUNTIF(A$1:A61,"&gt;0")+1,"")</f>
        <v/>
      </c>
      <c r="B62" s="1161" t="s">
        <v>10</v>
      </c>
      <c r="C62" s="266" t="s">
        <v>62</v>
      </c>
      <c r="D62" s="235" t="s">
        <v>57</v>
      </c>
      <c r="E62" s="892">
        <v>16</v>
      </c>
      <c r="F62" s="1731"/>
      <c r="G62" s="1328"/>
      <c r="H62" s="1570"/>
      <c r="I62" s="1502"/>
      <c r="J62" s="1538"/>
      <c r="K62" s="1539"/>
      <c r="L62" s="1701" t="str">
        <f t="shared" si="7"/>
        <v/>
      </c>
      <c r="M62" s="1702" t="str">
        <f t="shared" si="8"/>
        <v/>
      </c>
      <c r="N62" s="1703" t="str">
        <f t="shared" si="9"/>
        <v/>
      </c>
      <c r="O62" s="372" t="str">
        <f t="shared" si="0"/>
        <v/>
      </c>
      <c r="P62" s="1703" t="s">
        <v>31</v>
      </c>
      <c r="R62" s="214" t="s">
        <v>31</v>
      </c>
    </row>
    <row r="63" spans="1:18" ht="18" customHeight="1" x14ac:dyDescent="0.3">
      <c r="A63" s="210">
        <f>IF(COUNTIF(F63:K63,"&gt;0")&gt;0,COUNTIF(A$1:A62,"&gt;0")+1,"")</f>
        <v>14</v>
      </c>
      <c r="B63" s="260" t="s">
        <v>10</v>
      </c>
      <c r="C63" s="217" t="s">
        <v>63</v>
      </c>
      <c r="D63" s="218" t="s">
        <v>64</v>
      </c>
      <c r="E63" s="875">
        <v>20</v>
      </c>
      <c r="F63" s="1732">
        <v>140</v>
      </c>
      <c r="G63" s="1329"/>
      <c r="H63" s="1571"/>
      <c r="I63" s="1503"/>
      <c r="J63" s="1558"/>
      <c r="K63" s="1323"/>
      <c r="L63" s="1701">
        <f t="shared" si="7"/>
        <v>140</v>
      </c>
      <c r="M63" s="1702">
        <f t="shared" si="8"/>
        <v>140</v>
      </c>
      <c r="N63" s="1703">
        <f t="shared" si="9"/>
        <v>140</v>
      </c>
      <c r="O63" s="372" t="str">
        <f t="shared" si="0"/>
        <v>Preço estável</v>
      </c>
      <c r="P63" s="1703">
        <v>140</v>
      </c>
      <c r="R63" s="214">
        <v>130</v>
      </c>
    </row>
    <row r="64" spans="1:18" ht="18" customHeight="1" x14ac:dyDescent="0.3">
      <c r="A64" s="210" t="str">
        <f>IF(COUNTIF(F64:K64,"&gt;0")&gt;0,COUNTIF(A$1:A63,"&gt;0")+1,"")</f>
        <v/>
      </c>
      <c r="B64" s="1170" t="s">
        <v>10</v>
      </c>
      <c r="C64" s="1163" t="s">
        <v>63</v>
      </c>
      <c r="D64" s="978" t="s">
        <v>64</v>
      </c>
      <c r="E64" s="1164">
        <v>18</v>
      </c>
      <c r="F64" s="1730"/>
      <c r="G64" s="1327"/>
      <c r="H64" s="1567"/>
      <c r="I64" s="1501"/>
      <c r="J64" s="1568"/>
      <c r="K64" s="1569"/>
      <c r="L64" s="1701" t="str">
        <f t="shared" si="7"/>
        <v/>
      </c>
      <c r="M64" s="1702" t="str">
        <f t="shared" si="8"/>
        <v/>
      </c>
      <c r="N64" s="1703" t="str">
        <f t="shared" si="9"/>
        <v/>
      </c>
      <c r="O64" s="372" t="str">
        <f t="shared" ref="O64" si="11">IF(P64=0,"",IF(P64="",P64,IF(N64&gt;P64,"Preço em alta",IF(N64&lt;P64,"Preço em baixa","Preço estável"))))</f>
        <v/>
      </c>
      <c r="P64" s="1703" t="s">
        <v>31</v>
      </c>
    </row>
    <row r="65" spans="1:20" ht="18" customHeight="1" thickBot="1" x14ac:dyDescent="0.35">
      <c r="A65" s="210" t="str">
        <f>IF(COUNTIF(F65:K65,"&gt;0")&gt;0,COUNTIF(A$1:A64,"&gt;0")+1,"")</f>
        <v/>
      </c>
      <c r="B65" s="1167" t="s">
        <v>10</v>
      </c>
      <c r="C65" s="1168" t="s">
        <v>63</v>
      </c>
      <c r="D65" s="984" t="s">
        <v>64</v>
      </c>
      <c r="E65" s="1169">
        <v>16</v>
      </c>
      <c r="F65" s="1734"/>
      <c r="G65" s="1332"/>
      <c r="H65" s="1576"/>
      <c r="I65" s="1506"/>
      <c r="J65" s="1577"/>
      <c r="K65" s="1578"/>
      <c r="L65" s="1701" t="str">
        <f t="shared" si="7"/>
        <v/>
      </c>
      <c r="M65" s="1702" t="str">
        <f t="shared" si="8"/>
        <v/>
      </c>
      <c r="N65" s="1703" t="str">
        <f t="shared" si="9"/>
        <v/>
      </c>
      <c r="O65" s="372" t="str">
        <f>IF(P65=0,"",IF(P65="",P65,IF(N65&gt;P65,"Preço em alta",IF(N65&lt;P65,"Preço em baixa","Preço estável"))))</f>
        <v/>
      </c>
      <c r="P65" s="1703" t="s">
        <v>31</v>
      </c>
    </row>
    <row r="66" spans="1:20" ht="18" customHeight="1" thickTop="1" thickBot="1" x14ac:dyDescent="0.35">
      <c r="A66" s="210" t="str">
        <f>IF(COUNTIF(F66:K66,"&gt;0")&gt;0,COUNTIF(A$1:A65,"&gt;0")+1,"")</f>
        <v/>
      </c>
      <c r="B66" s="276" t="s">
        <v>372</v>
      </c>
      <c r="C66" s="228"/>
      <c r="D66" s="243"/>
      <c r="E66" s="878"/>
      <c r="F66" s="1735"/>
      <c r="G66" s="1333"/>
      <c r="H66" s="1579"/>
      <c r="I66" s="1507"/>
      <c r="J66" s="1546"/>
      <c r="K66" s="1317"/>
      <c r="L66" s="1701" t="str">
        <f t="shared" si="7"/>
        <v/>
      </c>
      <c r="M66" s="1702" t="str">
        <f t="shared" si="8"/>
        <v/>
      </c>
      <c r="N66" s="1703" t="str">
        <f t="shared" si="9"/>
        <v/>
      </c>
      <c r="O66" s="372" t="str">
        <f>IF(P66=0,"",IF(P66="",P66,IF(N66&gt;P66,"Preço em alta",IF(N66&lt;P66,"Preço em baixa","Preço estável"))))</f>
        <v/>
      </c>
      <c r="P66" s="1703" t="s">
        <v>31</v>
      </c>
    </row>
    <row r="67" spans="1:20" ht="18" customHeight="1" thickTop="1" thickBot="1" x14ac:dyDescent="0.35">
      <c r="A67" s="210" t="str">
        <f>IF(COUNTIF(F67:K67,"&gt;0")&gt;0,COUNTIF(A$1:A66,"&gt;0")+1,"")</f>
        <v/>
      </c>
      <c r="B67" s="276" t="s">
        <v>35</v>
      </c>
      <c r="C67" s="267"/>
      <c r="D67" s="238" t="s">
        <v>45</v>
      </c>
      <c r="E67" s="878">
        <v>10</v>
      </c>
      <c r="F67" s="1736"/>
      <c r="G67" s="1334"/>
      <c r="H67" s="1580"/>
      <c r="I67" s="1508"/>
      <c r="J67" s="1546"/>
      <c r="K67" s="1317"/>
      <c r="L67" s="1701" t="str">
        <f t="shared" si="7"/>
        <v/>
      </c>
      <c r="M67" s="1702" t="str">
        <f t="shared" si="8"/>
        <v/>
      </c>
      <c r="N67" s="1703" t="str">
        <f t="shared" si="9"/>
        <v/>
      </c>
      <c r="O67" s="372" t="str">
        <f t="shared" si="0"/>
        <v/>
      </c>
      <c r="P67" s="1703" t="s">
        <v>31</v>
      </c>
    </row>
    <row r="68" spans="1:20" ht="18" customHeight="1" thickTop="1" thickBot="1" x14ac:dyDescent="0.35">
      <c r="A68" s="210" t="str">
        <f>IF(COUNTIF(F68:K68,"&gt;0")&gt;0,COUNTIF(A$1:A67,"&gt;0")+1,"")</f>
        <v/>
      </c>
      <c r="B68" s="241" t="s">
        <v>381</v>
      </c>
      <c r="C68" s="268"/>
      <c r="D68" s="269" t="s">
        <v>45</v>
      </c>
      <c r="E68" s="883">
        <v>8</v>
      </c>
      <c r="F68" s="1737"/>
      <c r="G68" s="1335"/>
      <c r="H68" s="1581"/>
      <c r="I68" s="1509"/>
      <c r="J68" s="1556"/>
      <c r="K68" s="1322"/>
      <c r="L68" s="1701" t="str">
        <f t="shared" si="7"/>
        <v/>
      </c>
      <c r="M68" s="1702" t="str">
        <f t="shared" si="8"/>
        <v/>
      </c>
      <c r="N68" s="1703" t="str">
        <f t="shared" si="9"/>
        <v/>
      </c>
      <c r="O68" s="372" t="str">
        <f t="shared" si="0"/>
        <v/>
      </c>
      <c r="P68" s="1703" t="s">
        <v>31</v>
      </c>
    </row>
    <row r="69" spans="1:20" ht="18" customHeight="1" thickTop="1" x14ac:dyDescent="0.3">
      <c r="A69" s="210" t="str">
        <f>IF(COUNTIF(F69:K69,"&gt;0")&gt;0,COUNTIF(A$1:A68,"&gt;0")+1,"")</f>
        <v/>
      </c>
      <c r="B69" s="351" t="s">
        <v>11</v>
      </c>
      <c r="C69" s="231"/>
      <c r="D69" s="232" t="s">
        <v>51</v>
      </c>
      <c r="E69" s="879">
        <v>20</v>
      </c>
      <c r="F69" s="1720"/>
      <c r="G69" s="1336"/>
      <c r="H69" s="1582"/>
      <c r="I69" s="1510"/>
      <c r="J69" s="1548"/>
      <c r="K69" s="1318"/>
      <c r="L69" s="1701" t="str">
        <f t="shared" si="7"/>
        <v/>
      </c>
      <c r="M69" s="1702" t="str">
        <f t="shared" si="8"/>
        <v/>
      </c>
      <c r="N69" s="1703" t="str">
        <f t="shared" si="9"/>
        <v/>
      </c>
      <c r="O69" s="372" t="str">
        <f t="shared" si="0"/>
        <v/>
      </c>
      <c r="P69" s="1703" t="s">
        <v>31</v>
      </c>
    </row>
    <row r="70" spans="1:20" ht="18" customHeight="1" thickBot="1" x14ac:dyDescent="0.35">
      <c r="A70" s="210">
        <f>IF(COUNTIF(F70:K70,"&gt;0")&gt;0,COUNTIF(A$1:A69,"&gt;0")+1,"")</f>
        <v>15</v>
      </c>
      <c r="B70" s="1155" t="s">
        <v>11</v>
      </c>
      <c r="C70" s="1175"/>
      <c r="D70" s="271" t="s">
        <v>51</v>
      </c>
      <c r="E70" s="882">
        <v>2</v>
      </c>
      <c r="F70" s="1738">
        <v>30</v>
      </c>
      <c r="G70" s="1704"/>
      <c r="H70" s="1583"/>
      <c r="I70" s="1511"/>
      <c r="J70" s="1554"/>
      <c r="K70" s="1321"/>
      <c r="L70" s="1701">
        <f t="shared" si="7"/>
        <v>30</v>
      </c>
      <c r="M70" s="1702">
        <f t="shared" si="8"/>
        <v>30</v>
      </c>
      <c r="N70" s="1703">
        <f t="shared" si="9"/>
        <v>30</v>
      </c>
      <c r="O70" s="372" t="str">
        <f>IF(P70=0,"",IF(P70="",P70,IF(N70&gt;P70,"Preço em alta",IF(N70&lt;P70,"Preço em baixa","Preço estável"))))</f>
        <v>Preço estável</v>
      </c>
      <c r="P70" s="1703">
        <v>30</v>
      </c>
    </row>
    <row r="71" spans="1:20" ht="18" customHeight="1" thickTop="1" x14ac:dyDescent="0.3">
      <c r="A71" s="210" t="str">
        <f>IF(COUNTIF(F71:K71,"&gt;0")&gt;0,COUNTIF(A$1:A70,"&gt;0")+1,"")</f>
        <v/>
      </c>
      <c r="B71" s="272" t="s">
        <v>12</v>
      </c>
      <c r="C71" s="376" t="s">
        <v>321</v>
      </c>
      <c r="D71" s="256"/>
      <c r="E71" s="885">
        <v>16</v>
      </c>
      <c r="F71" s="1739"/>
      <c r="G71" s="1338"/>
      <c r="H71" s="1584"/>
      <c r="I71" s="1512"/>
      <c r="J71" s="1559"/>
      <c r="K71" s="1313"/>
      <c r="L71" s="1701" t="str">
        <f t="shared" si="7"/>
        <v/>
      </c>
      <c r="M71" s="1702" t="str">
        <f t="shared" si="8"/>
        <v/>
      </c>
      <c r="N71" s="1703" t="str">
        <f t="shared" si="9"/>
        <v/>
      </c>
      <c r="O71" s="372" t="str">
        <f>IF(P71=0,"",IF(P71="",P71,IF(N71&gt;P71,"Preço em alta",IF(N71&lt;P71,"Preço em baixa","Preço estável"))))</f>
        <v/>
      </c>
      <c r="P71" s="1703" t="s">
        <v>31</v>
      </c>
    </row>
    <row r="72" spans="1:20" ht="18" customHeight="1" thickBot="1" x14ac:dyDescent="0.35">
      <c r="A72" s="210" t="str">
        <f>IF(COUNTIF(F72:K72,"&gt;0")&gt;0,COUNTIF(A$1:A71,"&gt;0")+1,"")</f>
        <v/>
      </c>
      <c r="B72" s="308" t="s">
        <v>12</v>
      </c>
      <c r="C72" s="1149" t="s">
        <v>321</v>
      </c>
      <c r="D72" s="247"/>
      <c r="E72" s="880">
        <v>9</v>
      </c>
      <c r="F72" s="1740"/>
      <c r="G72" s="1339"/>
      <c r="H72" s="1585"/>
      <c r="I72" s="1513"/>
      <c r="J72" s="1550"/>
      <c r="K72" s="1319"/>
      <c r="L72" s="1701" t="str">
        <f t="shared" si="7"/>
        <v/>
      </c>
      <c r="M72" s="1702" t="str">
        <f t="shared" si="8"/>
        <v/>
      </c>
      <c r="N72" s="1703" t="str">
        <f t="shared" si="9"/>
        <v/>
      </c>
      <c r="O72" s="372" t="str">
        <f>IF(P72=0,"",IF(P72="",P72,IF(N72&gt;P72,"Preço em alta",IF(N72&lt;P72,"Preço em baixa","Preço estável"))))</f>
        <v/>
      </c>
      <c r="P72" s="1703" t="s">
        <v>31</v>
      </c>
      <c r="S72" s="214">
        <f>140*5</f>
        <v>700</v>
      </c>
      <c r="T72" s="214">
        <f>42*120</f>
        <v>5040</v>
      </c>
    </row>
    <row r="73" spans="1:20" ht="18" customHeight="1" x14ac:dyDescent="0.3">
      <c r="A73" s="210" t="str">
        <f>IF(COUNTIF(F73:K73,"&gt;0")&gt;0,COUNTIF(A$1:A72,"&gt;0")+1,"")</f>
        <v/>
      </c>
      <c r="B73" s="297" t="s">
        <v>12</v>
      </c>
      <c r="C73" s="249" t="s">
        <v>67</v>
      </c>
      <c r="D73" s="218" t="s">
        <v>68</v>
      </c>
      <c r="E73" s="875">
        <v>6</v>
      </c>
      <c r="F73" s="1741"/>
      <c r="G73" s="1340"/>
      <c r="H73" s="1586"/>
      <c r="I73" s="1514"/>
      <c r="J73" s="1558"/>
      <c r="K73" s="1323"/>
      <c r="L73" s="1701" t="str">
        <f t="shared" si="7"/>
        <v/>
      </c>
      <c r="M73" s="1702" t="str">
        <f t="shared" si="8"/>
        <v/>
      </c>
      <c r="N73" s="1703" t="str">
        <f t="shared" si="9"/>
        <v/>
      </c>
      <c r="O73" s="372" t="str">
        <f t="shared" si="0"/>
        <v/>
      </c>
      <c r="P73" s="1703" t="s">
        <v>31</v>
      </c>
    </row>
    <row r="74" spans="1:20" ht="18" customHeight="1" x14ac:dyDescent="0.3">
      <c r="A74" s="210" t="str">
        <f>IF(COUNTIF(F74:K74,"&gt;0")&gt;0,COUNTIF(A$1:A73,"&gt;0")+1,"")</f>
        <v/>
      </c>
      <c r="B74" s="803" t="s">
        <v>12</v>
      </c>
      <c r="C74" s="804" t="s">
        <v>67</v>
      </c>
      <c r="D74" s="270" t="s">
        <v>57</v>
      </c>
      <c r="E74" s="891">
        <v>10</v>
      </c>
      <c r="F74" s="1742"/>
      <c r="G74" s="1341"/>
      <c r="H74" s="1587"/>
      <c r="I74" s="1515"/>
      <c r="J74" s="1588"/>
      <c r="K74" s="1589"/>
      <c r="L74" s="1701" t="str">
        <f t="shared" si="7"/>
        <v/>
      </c>
      <c r="M74" s="1702" t="str">
        <f t="shared" si="8"/>
        <v/>
      </c>
      <c r="N74" s="1703" t="str">
        <f t="shared" si="9"/>
        <v/>
      </c>
      <c r="O74" s="553" t="str">
        <f t="shared" si="0"/>
        <v/>
      </c>
      <c r="P74" s="1703" t="s">
        <v>31</v>
      </c>
    </row>
    <row r="75" spans="1:20" ht="18" customHeight="1" thickBot="1" x14ac:dyDescent="0.35">
      <c r="A75" s="210" t="str">
        <f>IF(COUNTIF(F75:K75,"&gt;0")&gt;0,COUNTIF(A$1:A74,"&gt;0")+1,"")</f>
        <v/>
      </c>
      <c r="B75" s="245" t="s">
        <v>12</v>
      </c>
      <c r="C75" s="377" t="s">
        <v>67</v>
      </c>
      <c r="D75" s="247" t="s">
        <v>71</v>
      </c>
      <c r="E75" s="880">
        <v>18</v>
      </c>
      <c r="F75" s="1740"/>
      <c r="G75" s="1339"/>
      <c r="H75" s="1585"/>
      <c r="I75" s="1513"/>
      <c r="J75" s="1550"/>
      <c r="K75" s="1319"/>
      <c r="L75" s="1701" t="str">
        <f t="shared" si="7"/>
        <v/>
      </c>
      <c r="M75" s="1702" t="str">
        <f t="shared" si="8"/>
        <v/>
      </c>
      <c r="N75" s="1703" t="str">
        <f t="shared" si="9"/>
        <v/>
      </c>
      <c r="O75" s="553" t="str">
        <f>IF(P75=0,"",IF(P75="",P75,IF(N75&gt;P75,"Preço em alta",IF(N75&lt;P75,"Preço em baixa","Preço estável"))))</f>
        <v/>
      </c>
      <c r="P75" s="1703" t="s">
        <v>31</v>
      </c>
    </row>
    <row r="76" spans="1:20" ht="18" customHeight="1" x14ac:dyDescent="0.3">
      <c r="A76" s="210" t="str">
        <f>IF(COUNTIF(F76:K76,"&gt;0")&gt;0,COUNTIF(A$1:A75,"&gt;0")+1,"")</f>
        <v/>
      </c>
      <c r="B76" s="248" t="s">
        <v>12</v>
      </c>
      <c r="C76" s="217" t="s">
        <v>323</v>
      </c>
      <c r="D76" s="218" t="s">
        <v>69</v>
      </c>
      <c r="E76" s="875">
        <v>18</v>
      </c>
      <c r="F76" s="1741"/>
      <c r="G76" s="1340"/>
      <c r="H76" s="1586"/>
      <c r="I76" s="1514"/>
      <c r="J76" s="1558"/>
      <c r="K76" s="1323"/>
      <c r="L76" s="1701" t="str">
        <f t="shared" si="7"/>
        <v/>
      </c>
      <c r="M76" s="1702" t="str">
        <f t="shared" si="8"/>
        <v/>
      </c>
      <c r="N76" s="1703" t="str">
        <f t="shared" si="9"/>
        <v/>
      </c>
      <c r="O76" s="372" t="str">
        <f t="shared" si="0"/>
        <v/>
      </c>
      <c r="P76" s="1703" t="s">
        <v>31</v>
      </c>
    </row>
    <row r="77" spans="1:20" ht="18" customHeight="1" x14ac:dyDescent="0.3">
      <c r="A77" s="210" t="str">
        <f>IF(COUNTIF(F77:K77,"&gt;0")&gt;0,COUNTIF(A$1:A76,"&gt;0")+1,"")</f>
        <v/>
      </c>
      <c r="B77" s="250" t="s">
        <v>12</v>
      </c>
      <c r="C77" s="251" t="s">
        <v>323</v>
      </c>
      <c r="D77" s="252" t="s">
        <v>71</v>
      </c>
      <c r="E77" s="884">
        <v>10</v>
      </c>
      <c r="F77" s="1743"/>
      <c r="G77" s="1342"/>
      <c r="H77" s="1590"/>
      <c r="I77" s="1516"/>
      <c r="J77" s="1563"/>
      <c r="K77" s="1325"/>
      <c r="L77" s="1701" t="str">
        <f t="shared" si="7"/>
        <v/>
      </c>
      <c r="M77" s="1702" t="str">
        <f t="shared" si="8"/>
        <v/>
      </c>
      <c r="N77" s="1703" t="str">
        <f t="shared" si="9"/>
        <v/>
      </c>
      <c r="O77" s="372" t="str">
        <f t="shared" si="0"/>
        <v/>
      </c>
      <c r="P77" s="1703" t="s">
        <v>31</v>
      </c>
    </row>
    <row r="78" spans="1:20" ht="18" customHeight="1" thickBot="1" x14ac:dyDescent="0.35">
      <c r="A78" s="210" t="str">
        <f>IF(COUNTIF(F78:K78,"&gt;0")&gt;0,COUNTIF(A$1:A77,"&gt;0")+1,"")</f>
        <v/>
      </c>
      <c r="B78" s="248" t="s">
        <v>12</v>
      </c>
      <c r="C78" s="249" t="s">
        <v>323</v>
      </c>
      <c r="D78" s="218" t="s">
        <v>72</v>
      </c>
      <c r="E78" s="875">
        <v>7</v>
      </c>
      <c r="F78" s="1741"/>
      <c r="G78" s="1340"/>
      <c r="H78" s="1586"/>
      <c r="I78" s="1514"/>
      <c r="J78" s="1558"/>
      <c r="K78" s="1323"/>
      <c r="L78" s="1701" t="str">
        <f t="shared" ref="L78:L143" si="12">IF(MIN(F78:K78)=0,"",MIN(F78:K78))</f>
        <v/>
      </c>
      <c r="M78" s="1702" t="str">
        <f t="shared" ref="M78:M143" si="13">IF(MAX(F78:K78)=0,"",MAX(F78:K78))</f>
        <v/>
      </c>
      <c r="N78" s="1703" t="str">
        <f t="shared" ref="N78:N143" si="14">IF(ISNA(MODE(F78:K78)),L78,MODE(F78:K78))</f>
        <v/>
      </c>
      <c r="O78" s="372" t="str">
        <f t="shared" si="0"/>
        <v/>
      </c>
      <c r="P78" s="1703" t="s">
        <v>31</v>
      </c>
    </row>
    <row r="79" spans="1:20" ht="18" customHeight="1" thickBot="1" x14ac:dyDescent="0.35">
      <c r="A79" s="210" t="str">
        <f>IF(COUNTIF(F79:K79,"&gt;0")&gt;0,COUNTIF(A$1:A78,"&gt;0")+1,"")</f>
        <v/>
      </c>
      <c r="B79" s="220" t="s">
        <v>12</v>
      </c>
      <c r="C79" s="263" t="s">
        <v>50</v>
      </c>
      <c r="D79" s="222" t="s">
        <v>45</v>
      </c>
      <c r="E79" s="876">
        <v>4.5</v>
      </c>
      <c r="F79" s="1744"/>
      <c r="G79" s="1343"/>
      <c r="H79" s="1591"/>
      <c r="I79" s="1517"/>
      <c r="J79" s="1541"/>
      <c r="K79" s="1314"/>
      <c r="L79" s="1701" t="str">
        <f t="shared" si="12"/>
        <v/>
      </c>
      <c r="M79" s="1702" t="str">
        <f t="shared" si="13"/>
        <v/>
      </c>
      <c r="N79" s="1703" t="str">
        <f t="shared" si="14"/>
        <v/>
      </c>
      <c r="O79" s="372" t="str">
        <f t="shared" si="0"/>
        <v/>
      </c>
      <c r="P79" s="1703" t="s">
        <v>31</v>
      </c>
    </row>
    <row r="80" spans="1:20" ht="18" customHeight="1" thickBot="1" x14ac:dyDescent="0.35">
      <c r="A80" s="210" t="str">
        <f>IF(COUNTIF(F80:K80,"&gt;0")&gt;0,COUNTIF(A$1:A79,"&gt;0")+1,"")</f>
        <v/>
      </c>
      <c r="B80" s="220" t="s">
        <v>12</v>
      </c>
      <c r="C80" s="266" t="s">
        <v>73</v>
      </c>
      <c r="D80" s="235" t="s">
        <v>72</v>
      </c>
      <c r="E80" s="892">
        <v>9</v>
      </c>
      <c r="F80" s="1745"/>
      <c r="G80" s="1344"/>
      <c r="H80" s="1592"/>
      <c r="I80" s="1518"/>
      <c r="J80" s="1538"/>
      <c r="K80" s="1539"/>
      <c r="L80" s="1701" t="str">
        <f t="shared" si="12"/>
        <v/>
      </c>
      <c r="M80" s="1702" t="str">
        <f t="shared" si="13"/>
        <v/>
      </c>
      <c r="N80" s="1703" t="str">
        <f t="shared" si="14"/>
        <v/>
      </c>
      <c r="O80" s="372" t="str">
        <f t="shared" si="0"/>
        <v/>
      </c>
      <c r="P80" s="1703" t="s">
        <v>31</v>
      </c>
    </row>
    <row r="81" spans="1:16" ht="18" customHeight="1" x14ac:dyDescent="0.3">
      <c r="A81" s="210" t="str">
        <f>IF(COUNTIF(F81:K81,"&gt;0")&gt;0,COUNTIF(A$1:A80,"&gt;0")+1,"")</f>
        <v/>
      </c>
      <c r="B81" s="248" t="s">
        <v>12</v>
      </c>
      <c r="C81" s="249" t="s">
        <v>74</v>
      </c>
      <c r="D81" s="218" t="s">
        <v>158</v>
      </c>
      <c r="E81" s="875">
        <v>8</v>
      </c>
      <c r="F81" s="1741"/>
      <c r="G81" s="1340"/>
      <c r="H81" s="1586"/>
      <c r="I81" s="1514"/>
      <c r="J81" s="1558"/>
      <c r="K81" s="1323"/>
      <c r="L81" s="1701" t="str">
        <f t="shared" si="12"/>
        <v/>
      </c>
      <c r="M81" s="1702" t="str">
        <f t="shared" si="13"/>
        <v/>
      </c>
      <c r="N81" s="1703" t="str">
        <f t="shared" si="14"/>
        <v/>
      </c>
      <c r="O81" s="372" t="str">
        <f>IF(P81=0,"",IF(P81="",P81,IF(N81&gt;P81,"Preço em alta",IF(N81&lt;P81,"Preço em baixa","Preço estável"))))</f>
        <v/>
      </c>
      <c r="P81" s="1703" t="s">
        <v>31</v>
      </c>
    </row>
    <row r="82" spans="1:16" ht="18" customHeight="1" x14ac:dyDescent="0.3">
      <c r="A82" s="210" t="str">
        <f>IF(COUNTIF(F82:K82,"&gt;0")&gt;0,COUNTIF(A$1:A81,"&gt;0")+1,"")</f>
        <v/>
      </c>
      <c r="B82" s="548" t="s">
        <v>12</v>
      </c>
      <c r="C82" s="549" t="s">
        <v>74</v>
      </c>
      <c r="D82" s="550"/>
      <c r="E82" s="893"/>
      <c r="F82" s="1746"/>
      <c r="G82" s="1345"/>
      <c r="H82" s="1593"/>
      <c r="I82" s="1519"/>
      <c r="J82" s="1594"/>
      <c r="K82" s="1595"/>
      <c r="L82" s="1701" t="str">
        <f t="shared" si="12"/>
        <v/>
      </c>
      <c r="M82" s="1702" t="str">
        <f t="shared" si="13"/>
        <v/>
      </c>
      <c r="N82" s="1703" t="str">
        <f t="shared" si="14"/>
        <v/>
      </c>
      <c r="O82" s="372" t="str">
        <f t="shared" si="0"/>
        <v/>
      </c>
      <c r="P82" s="1703" t="s">
        <v>31</v>
      </c>
    </row>
    <row r="83" spans="1:16" ht="18" customHeight="1" thickBot="1" x14ac:dyDescent="0.35">
      <c r="A83" s="210" t="str">
        <f>IF(COUNTIF(F83:K83,"&gt;0")&gt;0,COUNTIF(A$1:A82,"&gt;0")+1,"")</f>
        <v/>
      </c>
      <c r="B83" s="350" t="s">
        <v>12</v>
      </c>
      <c r="C83" s="378" t="s">
        <v>74</v>
      </c>
      <c r="D83" s="271"/>
      <c r="E83" s="882"/>
      <c r="F83" s="1738"/>
      <c r="G83" s="1337"/>
      <c r="H83" s="1583"/>
      <c r="I83" s="1511"/>
      <c r="J83" s="1554"/>
      <c r="K83" s="1321"/>
      <c r="L83" s="1701" t="str">
        <f t="shared" si="12"/>
        <v/>
      </c>
      <c r="M83" s="1702" t="str">
        <f t="shared" si="13"/>
        <v/>
      </c>
      <c r="N83" s="1703" t="str">
        <f t="shared" si="14"/>
        <v/>
      </c>
      <c r="O83" s="372" t="str">
        <f t="shared" si="0"/>
        <v/>
      </c>
      <c r="P83" s="1703" t="s">
        <v>31</v>
      </c>
    </row>
    <row r="84" spans="1:16" ht="18" customHeight="1" thickTop="1" thickBot="1" x14ac:dyDescent="0.35">
      <c r="A84" s="210" t="str">
        <f>IF(COUNTIF(F84:K84,"&gt;0")&gt;0,COUNTIF(A$1:A83,"&gt;0")+1,"")</f>
        <v/>
      </c>
      <c r="B84" s="272" t="s">
        <v>13</v>
      </c>
      <c r="C84" s="273"/>
      <c r="D84" s="256"/>
      <c r="E84" s="885">
        <v>6</v>
      </c>
      <c r="F84" s="1737"/>
      <c r="G84" s="1335"/>
      <c r="H84" s="1581"/>
      <c r="I84" s="1509"/>
      <c r="J84" s="1556"/>
      <c r="K84" s="1322"/>
      <c r="L84" s="1701" t="str">
        <f t="shared" si="12"/>
        <v/>
      </c>
      <c r="M84" s="1702" t="str">
        <f t="shared" si="13"/>
        <v/>
      </c>
      <c r="N84" s="1703" t="str">
        <f t="shared" si="14"/>
        <v/>
      </c>
      <c r="O84" s="372" t="str">
        <f t="shared" si="0"/>
        <v/>
      </c>
      <c r="P84" s="1703" t="s">
        <v>31</v>
      </c>
    </row>
    <row r="85" spans="1:16" ht="18" customHeight="1" thickTop="1" thickBot="1" x14ac:dyDescent="0.35">
      <c r="A85" s="210" t="str">
        <f>IF(COUNTIF(F85:K85,"&gt;0")&gt;0,COUNTIF(A$1:A84,"&gt;0")+1,"")</f>
        <v/>
      </c>
      <c r="B85" s="241" t="s">
        <v>76</v>
      </c>
      <c r="C85" s="274"/>
      <c r="D85" s="243"/>
      <c r="E85" s="883">
        <v>7</v>
      </c>
      <c r="F85" s="1737"/>
      <c r="G85" s="1335"/>
      <c r="H85" s="1581"/>
      <c r="I85" s="1509"/>
      <c r="J85" s="1556"/>
      <c r="K85" s="1322"/>
      <c r="L85" s="1701" t="str">
        <f t="shared" si="12"/>
        <v/>
      </c>
      <c r="M85" s="1702" t="str">
        <f t="shared" si="13"/>
        <v/>
      </c>
      <c r="N85" s="1703" t="str">
        <f t="shared" si="14"/>
        <v/>
      </c>
      <c r="O85" s="372" t="str">
        <f t="shared" si="0"/>
        <v/>
      </c>
      <c r="P85" s="1703" t="s">
        <v>31</v>
      </c>
    </row>
    <row r="86" spans="1:16" ht="18" customHeight="1" thickTop="1" x14ac:dyDescent="0.3">
      <c r="A86" s="210" t="str">
        <f>IF(COUNTIF(F86:K86,"&gt;0")&gt;0,COUNTIF(A$1:A85,"&gt;0")+1,"")</f>
        <v/>
      </c>
      <c r="B86" s="244" t="s">
        <v>170</v>
      </c>
      <c r="C86" s="1171"/>
      <c r="D86" s="256" t="s">
        <v>470</v>
      </c>
      <c r="E86" s="885"/>
      <c r="F86" s="1739"/>
      <c r="G86" s="1338"/>
      <c r="H86" s="1584"/>
      <c r="I86" s="1512"/>
      <c r="J86" s="1559"/>
      <c r="K86" s="1313"/>
      <c r="L86" s="1701" t="str">
        <f t="shared" si="12"/>
        <v/>
      </c>
      <c r="M86" s="1702" t="str">
        <f t="shared" si="13"/>
        <v/>
      </c>
      <c r="N86" s="1703" t="str">
        <f t="shared" si="14"/>
        <v/>
      </c>
      <c r="O86" s="372" t="str">
        <f t="shared" si="0"/>
        <v/>
      </c>
      <c r="P86" s="1703" t="s">
        <v>31</v>
      </c>
    </row>
    <row r="87" spans="1:16" ht="18" customHeight="1" thickBot="1" x14ac:dyDescent="0.35">
      <c r="A87" s="210" t="str">
        <f>IF(COUNTIF(F87:K87,"&gt;0")&gt;0,COUNTIF(A$1:A86,"&gt;0")+1,"")</f>
        <v/>
      </c>
      <c r="B87" s="1172" t="s">
        <v>170</v>
      </c>
      <c r="C87" s="1173"/>
      <c r="D87" s="984" t="s">
        <v>464</v>
      </c>
      <c r="E87" s="1169"/>
      <c r="F87" s="1747"/>
      <c r="G87" s="1346"/>
      <c r="H87" s="1596"/>
      <c r="I87" s="1520"/>
      <c r="J87" s="1577"/>
      <c r="K87" s="1578"/>
      <c r="L87" s="1701" t="str">
        <f t="shared" si="12"/>
        <v/>
      </c>
      <c r="M87" s="1702" t="str">
        <f t="shared" si="13"/>
        <v/>
      </c>
      <c r="N87" s="1703" t="str">
        <f t="shared" si="14"/>
        <v/>
      </c>
      <c r="O87" s="372" t="str">
        <f t="shared" si="0"/>
        <v/>
      </c>
      <c r="P87" s="1703" t="s">
        <v>31</v>
      </c>
    </row>
    <row r="88" spans="1:16" ht="18" customHeight="1" thickTop="1" thickBot="1" x14ac:dyDescent="0.35">
      <c r="A88" s="210">
        <f>IF(COUNTIF(F88:K88,"&gt;0")&gt;0,COUNTIF(A$1:A87,"&gt;0")+1,"")</f>
        <v>16</v>
      </c>
      <c r="B88" s="241" t="s">
        <v>14</v>
      </c>
      <c r="C88" s="274" t="s">
        <v>15</v>
      </c>
      <c r="D88" s="243" t="s">
        <v>65</v>
      </c>
      <c r="E88" s="883"/>
      <c r="F88" s="1748"/>
      <c r="G88" s="1335"/>
      <c r="H88" s="1708">
        <v>3</v>
      </c>
      <c r="I88" s="1509"/>
      <c r="J88" s="1556"/>
      <c r="K88" s="1322"/>
      <c r="L88" s="1709">
        <f t="shared" si="12"/>
        <v>3</v>
      </c>
      <c r="M88" s="1710">
        <f t="shared" si="13"/>
        <v>3</v>
      </c>
      <c r="N88" s="1711">
        <f t="shared" si="14"/>
        <v>3</v>
      </c>
      <c r="O88" s="372" t="str">
        <f t="shared" si="0"/>
        <v>Preço estável</v>
      </c>
      <c r="P88" s="1711">
        <v>3</v>
      </c>
    </row>
    <row r="89" spans="1:16" ht="18" customHeight="1" thickTop="1" thickBot="1" x14ac:dyDescent="0.35">
      <c r="A89" s="210" t="str">
        <f>IF(COUNTIF(F89:K89,"&gt;0")&gt;0,COUNTIF(A$1:A88,"&gt;0")+1,"")</f>
        <v/>
      </c>
      <c r="B89" s="276" t="s">
        <v>79</v>
      </c>
      <c r="C89" s="228"/>
      <c r="D89" s="229" t="s">
        <v>45</v>
      </c>
      <c r="E89" s="878">
        <v>10</v>
      </c>
      <c r="F89" s="1736"/>
      <c r="G89" s="1334"/>
      <c r="H89" s="1580"/>
      <c r="I89" s="1508"/>
      <c r="J89" s="1546"/>
      <c r="K89" s="1317"/>
      <c r="L89" s="1701" t="str">
        <f t="shared" si="12"/>
        <v/>
      </c>
      <c r="M89" s="1702" t="str">
        <f t="shared" si="13"/>
        <v/>
      </c>
      <c r="N89" s="1703" t="str">
        <f t="shared" si="14"/>
        <v/>
      </c>
      <c r="O89" s="372" t="str">
        <f t="shared" ref="O89:O111" si="15">IF(P89=0,"",IF(P89="",P89,IF(N89&gt;P89,"Preço em alta",IF(N89&lt;P89,"Preço em baixa","Preço estável"))))</f>
        <v/>
      </c>
      <c r="P89" s="1703" t="s">
        <v>31</v>
      </c>
    </row>
    <row r="90" spans="1:16" ht="18" customHeight="1" thickTop="1" thickBot="1" x14ac:dyDescent="0.35">
      <c r="A90" s="210" t="str">
        <f>IF(COUNTIF(F90:K90,"&gt;0")&gt;0,COUNTIF(A$1:A89,"&gt;0")+1,"")</f>
        <v/>
      </c>
      <c r="B90" s="276" t="s">
        <v>295</v>
      </c>
      <c r="C90" s="228"/>
      <c r="D90" s="229" t="s">
        <v>485</v>
      </c>
      <c r="E90" s="878"/>
      <c r="F90" s="1736"/>
      <c r="G90" s="1334"/>
      <c r="H90" s="1580"/>
      <c r="I90" s="1508"/>
      <c r="J90" s="1546"/>
      <c r="K90" s="1317"/>
      <c r="L90" s="1701" t="str">
        <f t="shared" si="12"/>
        <v/>
      </c>
      <c r="M90" s="1702" t="str">
        <f t="shared" si="13"/>
        <v/>
      </c>
      <c r="N90" s="1703" t="str">
        <f t="shared" si="14"/>
        <v/>
      </c>
      <c r="O90" s="372" t="str">
        <f>IF(P90=0,"",IF(P90="",P90,IF(N90&gt;P90,"Preço em alta",IF(N90&lt;P90,"Preço em baixa","Preço estável"))))</f>
        <v/>
      </c>
      <c r="P90" s="1703" t="s">
        <v>31</v>
      </c>
    </row>
    <row r="91" spans="1:16" ht="18" customHeight="1" thickTop="1" x14ac:dyDescent="0.3">
      <c r="A91" s="210" t="str">
        <f>IF(COUNTIF(F91:K91,"&gt;0")&gt;0,COUNTIF(A$1:A90,"&gt;0")+1,"")</f>
        <v/>
      </c>
      <c r="B91" s="280" t="s">
        <v>177</v>
      </c>
      <c r="C91" s="282" t="s">
        <v>178</v>
      </c>
      <c r="D91" s="282"/>
      <c r="E91" s="895"/>
      <c r="F91" s="1749"/>
      <c r="G91" s="1336"/>
      <c r="H91" s="1582"/>
      <c r="I91" s="1510"/>
      <c r="J91" s="1548"/>
      <c r="K91" s="1318"/>
      <c r="L91" s="1701" t="str">
        <f t="shared" si="12"/>
        <v/>
      </c>
      <c r="M91" s="1702" t="str">
        <f t="shared" si="13"/>
        <v/>
      </c>
      <c r="N91" s="1703" t="str">
        <f t="shared" si="14"/>
        <v/>
      </c>
      <c r="O91" s="372" t="str">
        <f>IF(P91=0,"",IF(P91="",P91,IF(N91&gt;P91,"Preço em alta",IF(N91&lt;P91,"Preço em baixa","Preço estável"))))</f>
        <v/>
      </c>
      <c r="P91" s="1703" t="s">
        <v>31</v>
      </c>
    </row>
    <row r="92" spans="1:16" ht="18" customHeight="1" thickBot="1" x14ac:dyDescent="0.35">
      <c r="A92" s="210" t="str">
        <f>IF(COUNTIF(F92:K92,"&gt;0")&gt;0,COUNTIF(A$1:A91,"&gt;0")+1,"")</f>
        <v/>
      </c>
      <c r="B92" s="283" t="s">
        <v>177</v>
      </c>
      <c r="C92" s="285" t="s">
        <v>179</v>
      </c>
      <c r="D92" s="285"/>
      <c r="E92" s="896"/>
      <c r="F92" s="1736"/>
      <c r="G92" s="1334"/>
      <c r="H92" s="1580"/>
      <c r="I92" s="1508"/>
      <c r="J92" s="1546"/>
      <c r="K92" s="1317"/>
      <c r="L92" s="1701" t="str">
        <f t="shared" si="12"/>
        <v/>
      </c>
      <c r="M92" s="1702" t="str">
        <f t="shared" si="13"/>
        <v/>
      </c>
      <c r="N92" s="1703" t="str">
        <f t="shared" si="14"/>
        <v/>
      </c>
      <c r="O92" s="372" t="str">
        <f>IF(P92=0,"",IF(P92="",P92,IF(N92&gt;P92,"Preço em alta",IF(N92&lt;P92,"Preço em baixa","Preço estável"))))</f>
        <v/>
      </c>
      <c r="P92" s="1703" t="s">
        <v>31</v>
      </c>
    </row>
    <row r="93" spans="1:16" ht="18" customHeight="1" thickTop="1" thickBot="1" x14ac:dyDescent="0.35">
      <c r="A93" s="210" t="str">
        <f>IF(COUNTIF(F93:K93,"&gt;0")&gt;0,COUNTIF(A$1:A92,"&gt;0")+1,"")</f>
        <v/>
      </c>
      <c r="B93" s="1367" t="s">
        <v>376</v>
      </c>
      <c r="C93" s="1368"/>
      <c r="D93" s="1368"/>
      <c r="E93" s="1369"/>
      <c r="F93" s="1741"/>
      <c r="G93" s="1340"/>
      <c r="H93" s="1586"/>
      <c r="I93" s="1514"/>
      <c r="J93" s="1558"/>
      <c r="K93" s="1323"/>
      <c r="L93" s="1701" t="str">
        <f t="shared" si="12"/>
        <v/>
      </c>
      <c r="M93" s="1702" t="str">
        <f t="shared" si="13"/>
        <v/>
      </c>
      <c r="N93" s="1703" t="str">
        <f t="shared" si="14"/>
        <v/>
      </c>
      <c r="O93" s="372" t="str">
        <f>IF(P93=0,"",IF(P93="",P93,IF(N93&gt;P93,"Preço em alta",IF(N93&lt;P93,"Preço em baixa","Preço estável"))))</f>
        <v/>
      </c>
      <c r="P93" s="1703" t="s">
        <v>31</v>
      </c>
    </row>
    <row r="94" spans="1:16" ht="18" customHeight="1" thickTop="1" thickBot="1" x14ac:dyDescent="0.35">
      <c r="A94" s="210" t="str">
        <f>IF(COUNTIF(F94:K94,"&gt;0")&gt;0,COUNTIF(A$1:A93,"&gt;0")+1,"")</f>
        <v/>
      </c>
      <c r="B94" s="277" t="s">
        <v>16</v>
      </c>
      <c r="C94" s="278" t="s">
        <v>80</v>
      </c>
      <c r="D94" s="275"/>
      <c r="E94" s="1260">
        <v>1.5</v>
      </c>
      <c r="F94" s="1750"/>
      <c r="G94" s="1347"/>
      <c r="H94" s="1597"/>
      <c r="I94" s="1521"/>
      <c r="J94" s="1598"/>
      <c r="K94" s="1599"/>
      <c r="L94" s="1701" t="str">
        <f t="shared" si="12"/>
        <v/>
      </c>
      <c r="M94" s="1702" t="str">
        <f t="shared" si="13"/>
        <v/>
      </c>
      <c r="N94" s="1703" t="str">
        <f t="shared" si="14"/>
        <v/>
      </c>
      <c r="O94" s="372" t="str">
        <f t="shared" si="15"/>
        <v/>
      </c>
      <c r="P94" s="1703" t="s">
        <v>31</v>
      </c>
    </row>
    <row r="95" spans="1:16" ht="18" customHeight="1" thickBot="1" x14ac:dyDescent="0.35">
      <c r="A95" s="210" t="str">
        <f>IF(COUNTIF(F95:K95,"&gt;0")&gt;0,COUNTIF(A$1:A94,"&gt;0")+1,"")</f>
        <v/>
      </c>
      <c r="B95" s="279" t="s">
        <v>16</v>
      </c>
      <c r="C95" s="228" t="s">
        <v>81</v>
      </c>
      <c r="D95" s="229"/>
      <c r="E95" s="878"/>
      <c r="F95" s="1736"/>
      <c r="G95" s="1334"/>
      <c r="H95" s="1580"/>
      <c r="I95" s="1508"/>
      <c r="J95" s="1546"/>
      <c r="K95" s="1317"/>
      <c r="L95" s="1701" t="str">
        <f t="shared" si="12"/>
        <v/>
      </c>
      <c r="M95" s="1702" t="str">
        <f t="shared" si="13"/>
        <v/>
      </c>
      <c r="N95" s="1703" t="str">
        <f t="shared" si="14"/>
        <v/>
      </c>
      <c r="O95" s="372" t="str">
        <f t="shared" si="15"/>
        <v/>
      </c>
      <c r="P95" s="1703" t="s">
        <v>31</v>
      </c>
    </row>
    <row r="96" spans="1:16" ht="18" customHeight="1" thickTop="1" x14ac:dyDescent="0.3">
      <c r="A96" s="210" t="str">
        <f>IF(COUNTIF(F96:K96,"&gt;0")&gt;0,COUNTIF(A$1:A95,"&gt;0")+1,"")</f>
        <v/>
      </c>
      <c r="B96" s="1689" t="s">
        <v>370</v>
      </c>
      <c r="C96" s="1690"/>
      <c r="D96" s="238"/>
      <c r="E96" s="881">
        <v>7</v>
      </c>
      <c r="F96" s="1751"/>
      <c r="G96" s="1348"/>
      <c r="H96" s="1600"/>
      <c r="I96" s="1522"/>
      <c r="J96" s="1552"/>
      <c r="K96" s="1320"/>
      <c r="L96" s="1701" t="str">
        <f t="shared" si="12"/>
        <v/>
      </c>
      <c r="M96" s="1702" t="str">
        <f t="shared" si="13"/>
        <v/>
      </c>
      <c r="N96" s="1703" t="str">
        <f t="shared" si="14"/>
        <v/>
      </c>
      <c r="O96" s="372" t="str">
        <f t="shared" si="15"/>
        <v/>
      </c>
      <c r="P96" s="1703" t="s">
        <v>31</v>
      </c>
    </row>
    <row r="97" spans="1:16" ht="18" customHeight="1" thickBot="1" x14ac:dyDescent="0.35">
      <c r="A97" s="210" t="str">
        <f>IF(COUNTIF(F97:K97,"&gt;0")&gt;0,COUNTIF(A$1:A96,"&gt;0")+1,"")</f>
        <v/>
      </c>
      <c r="B97" s="1691" t="s">
        <v>370</v>
      </c>
      <c r="C97" s="1655"/>
      <c r="D97" s="271"/>
      <c r="E97" s="882">
        <v>6</v>
      </c>
      <c r="F97" s="1738"/>
      <c r="G97" s="1337"/>
      <c r="H97" s="1583"/>
      <c r="I97" s="1511"/>
      <c r="J97" s="1554"/>
      <c r="K97" s="1321"/>
      <c r="L97" s="1701" t="str">
        <f t="shared" si="12"/>
        <v/>
      </c>
      <c r="M97" s="1702" t="str">
        <f t="shared" si="13"/>
        <v/>
      </c>
      <c r="N97" s="1703" t="str">
        <f t="shared" si="14"/>
        <v/>
      </c>
      <c r="O97" s="1134" t="str">
        <f t="shared" ref="O97" si="16">IF(P97=0,"",IF(P97="",P97,IF(N97&gt;P97,"Preço em alta",IF(N97&lt;P97,"Preço em baixa","Preço estável"))))</f>
        <v/>
      </c>
      <c r="P97" s="1703" t="s">
        <v>31</v>
      </c>
    </row>
    <row r="98" spans="1:16" ht="18" customHeight="1" thickTop="1" thickBot="1" x14ac:dyDescent="0.35">
      <c r="A98" s="210" t="str">
        <f>IF(COUNTIF(F98:K98,"&gt;0")&gt;0,COUNTIF(A$1:A97,"&gt;0")+1,"")</f>
        <v/>
      </c>
      <c r="B98" s="276" t="s">
        <v>346</v>
      </c>
      <c r="C98" s="228"/>
      <c r="D98" s="229" t="s">
        <v>45</v>
      </c>
      <c r="E98" s="878"/>
      <c r="F98" s="1736"/>
      <c r="G98" s="1334"/>
      <c r="H98" s="1580"/>
      <c r="I98" s="1508"/>
      <c r="J98" s="1546"/>
      <c r="K98" s="1317"/>
      <c r="L98" s="1701" t="str">
        <f t="shared" si="12"/>
        <v/>
      </c>
      <c r="M98" s="1702" t="str">
        <f t="shared" si="13"/>
        <v/>
      </c>
      <c r="N98" s="1703" t="str">
        <f t="shared" si="14"/>
        <v/>
      </c>
      <c r="O98" s="372"/>
      <c r="P98" s="1703" t="s">
        <v>31</v>
      </c>
    </row>
    <row r="99" spans="1:16" ht="18" customHeight="1" thickTop="1" x14ac:dyDescent="0.3">
      <c r="A99" s="210" t="str">
        <f>IF(COUNTIF(F99:K99,"&gt;0")&gt;0,COUNTIF(A$1:A98,"&gt;0")+1,"")</f>
        <v/>
      </c>
      <c r="B99" s="216" t="s">
        <v>18</v>
      </c>
      <c r="C99" s="286" t="s">
        <v>82</v>
      </c>
      <c r="D99" s="287" t="s">
        <v>0</v>
      </c>
      <c r="E99" s="881">
        <v>1</v>
      </c>
      <c r="F99" s="1751"/>
      <c r="G99" s="1348"/>
      <c r="H99" s="1600"/>
      <c r="I99" s="1522"/>
      <c r="J99" s="1552"/>
      <c r="K99" s="1320"/>
      <c r="L99" s="1701" t="str">
        <f t="shared" si="12"/>
        <v/>
      </c>
      <c r="M99" s="1702" t="str">
        <f t="shared" si="13"/>
        <v/>
      </c>
      <c r="N99" s="1703" t="str">
        <f t="shared" si="14"/>
        <v/>
      </c>
      <c r="O99" s="372" t="str">
        <f t="shared" si="15"/>
        <v/>
      </c>
      <c r="P99" s="1703" t="s">
        <v>31</v>
      </c>
    </row>
    <row r="100" spans="1:16" ht="15.75" thickBot="1" x14ac:dyDescent="0.35">
      <c r="A100" s="210" t="str">
        <f>IF(COUNTIF(F100:K100,"&gt;0")&gt;0,COUNTIF(A$1:A99,"&gt;0")+1,"")</f>
        <v/>
      </c>
      <c r="B100" s="288" t="s">
        <v>18</v>
      </c>
      <c r="C100" s="289" t="s">
        <v>82</v>
      </c>
      <c r="D100" s="271" t="s">
        <v>45</v>
      </c>
      <c r="E100" s="882"/>
      <c r="F100" s="1738"/>
      <c r="G100" s="1337"/>
      <c r="H100" s="1583"/>
      <c r="I100" s="1511"/>
      <c r="J100" s="1554"/>
      <c r="K100" s="1321"/>
      <c r="L100" s="1701" t="str">
        <f t="shared" si="12"/>
        <v/>
      </c>
      <c r="M100" s="1702" t="str">
        <f t="shared" si="13"/>
        <v/>
      </c>
      <c r="N100" s="1703" t="str">
        <f t="shared" si="14"/>
        <v/>
      </c>
      <c r="O100" s="372" t="str">
        <f t="shared" si="15"/>
        <v/>
      </c>
      <c r="P100" s="1703" t="s">
        <v>31</v>
      </c>
    </row>
    <row r="101" spans="1:16" ht="15.75" thickTop="1" x14ac:dyDescent="0.3">
      <c r="A101" s="210" t="str">
        <f>IF(COUNTIF(F101:K101,"&gt;0")&gt;0,COUNTIF(A$1:A100,"&gt;0")+1,"")</f>
        <v/>
      </c>
      <c r="B101" s="244" t="s">
        <v>20</v>
      </c>
      <c r="C101" s="316" t="s">
        <v>83</v>
      </c>
      <c r="D101" s="256" t="s">
        <v>84</v>
      </c>
      <c r="E101" s="885">
        <v>2</v>
      </c>
      <c r="F101" s="1739"/>
      <c r="G101" s="1338"/>
      <c r="H101" s="1584"/>
      <c r="I101" s="1512"/>
      <c r="J101" s="1559"/>
      <c r="K101" s="1313"/>
      <c r="L101" s="1701" t="str">
        <f t="shared" si="12"/>
        <v/>
      </c>
      <c r="M101" s="1702" t="str">
        <f t="shared" si="13"/>
        <v/>
      </c>
      <c r="N101" s="1703" t="str">
        <f t="shared" si="14"/>
        <v/>
      </c>
      <c r="O101" s="372" t="str">
        <f t="shared" si="15"/>
        <v/>
      </c>
      <c r="P101" s="1703" t="s">
        <v>31</v>
      </c>
    </row>
    <row r="102" spans="1:16" x14ac:dyDescent="0.3">
      <c r="A102" s="210" t="str">
        <f>IF(COUNTIF(F102:K102,"&gt;0")&gt;0,COUNTIF(A$1:A101,"&gt;0")+1,"")</f>
        <v/>
      </c>
      <c r="B102" s="1132" t="s">
        <v>20</v>
      </c>
      <c r="C102" s="859" t="s">
        <v>83</v>
      </c>
      <c r="D102" s="252" t="s">
        <v>401</v>
      </c>
      <c r="E102" s="884">
        <v>6</v>
      </c>
      <c r="F102" s="1743"/>
      <c r="G102" s="1342"/>
      <c r="H102" s="1590"/>
      <c r="I102" s="1516"/>
      <c r="J102" s="1563"/>
      <c r="K102" s="1325"/>
      <c r="L102" s="1701" t="str">
        <f t="shared" si="12"/>
        <v/>
      </c>
      <c r="M102" s="1702" t="str">
        <f t="shared" si="13"/>
        <v/>
      </c>
      <c r="N102" s="1703" t="str">
        <f t="shared" si="14"/>
        <v/>
      </c>
      <c r="O102" s="372" t="str">
        <f>IF(P102=0,"",IF(P102="",P102,IF(N102&gt;P102,"Preço em alta",IF(N102&lt;P102,"Preço em baixa","Preço estável"))))</f>
        <v/>
      </c>
      <c r="P102" s="1703" t="s">
        <v>31</v>
      </c>
    </row>
    <row r="103" spans="1:16" ht="18" customHeight="1" x14ac:dyDescent="0.3">
      <c r="A103" s="210">
        <f>IF(COUNTIF(F103:K103,"&gt;0")&gt;0,COUNTIF(A$1:A102,"&gt;0")+1,"")</f>
        <v>17</v>
      </c>
      <c r="B103" s="803" t="s">
        <v>20</v>
      </c>
      <c r="C103" s="370" t="s">
        <v>83</v>
      </c>
      <c r="D103" s="270" t="s">
        <v>68</v>
      </c>
      <c r="E103" s="891">
        <v>8</v>
      </c>
      <c r="F103" s="1742">
        <v>45</v>
      </c>
      <c r="G103" s="1341"/>
      <c r="H103" s="1587"/>
      <c r="I103" s="1515"/>
      <c r="J103" s="1588"/>
      <c r="K103" s="1589"/>
      <c r="L103" s="1701">
        <f t="shared" si="12"/>
        <v>45</v>
      </c>
      <c r="M103" s="1702">
        <f t="shared" si="13"/>
        <v>45</v>
      </c>
      <c r="N103" s="1703">
        <f t="shared" si="14"/>
        <v>45</v>
      </c>
      <c r="O103" s="372" t="str">
        <f t="shared" si="15"/>
        <v>Preço estável</v>
      </c>
      <c r="P103" s="1703">
        <v>45</v>
      </c>
    </row>
    <row r="104" spans="1:16" ht="18" customHeight="1" thickBot="1" x14ac:dyDescent="0.35">
      <c r="A104" s="210" t="str">
        <f>IF(COUNTIF(F104:K104,"&gt;0")&gt;0,COUNTIF(A$1:A103,"&gt;0")+1,"")</f>
        <v/>
      </c>
      <c r="B104" s="245" t="s">
        <v>20</v>
      </c>
      <c r="C104" s="290" t="s">
        <v>83</v>
      </c>
      <c r="D104" s="247" t="s">
        <v>68</v>
      </c>
      <c r="E104" s="880">
        <v>10</v>
      </c>
      <c r="F104" s="1740"/>
      <c r="G104" s="1339"/>
      <c r="H104" s="1585"/>
      <c r="I104" s="1513"/>
      <c r="J104" s="1550"/>
      <c r="K104" s="1319"/>
      <c r="L104" s="1701" t="str">
        <f t="shared" si="12"/>
        <v/>
      </c>
      <c r="M104" s="1702" t="str">
        <f t="shared" si="13"/>
        <v/>
      </c>
      <c r="N104" s="1703" t="str">
        <f t="shared" si="14"/>
        <v/>
      </c>
      <c r="O104" s="372" t="str">
        <f t="shared" ref="O104" si="17">IF(P104=0,"",IF(P104="",P104,IF(N104&gt;P104,"Preço em alta",IF(N104&lt;P104,"Preço em baixa","Preço estável"))))</f>
        <v/>
      </c>
      <c r="P104" s="1703" t="s">
        <v>31</v>
      </c>
    </row>
    <row r="105" spans="1:16" ht="18" customHeight="1" x14ac:dyDescent="0.3">
      <c r="A105" s="210" t="str">
        <f>IF(COUNTIF(F105:K105,"&gt;0")&gt;0,COUNTIF(A$1:A104,"&gt;0")+1,"")</f>
        <v/>
      </c>
      <c r="B105" s="291" t="s">
        <v>20</v>
      </c>
      <c r="C105" s="292" t="s">
        <v>85</v>
      </c>
      <c r="D105" s="238" t="s">
        <v>51</v>
      </c>
      <c r="E105" s="897">
        <v>1.5</v>
      </c>
      <c r="F105" s="1751"/>
      <c r="G105" s="1348"/>
      <c r="H105" s="1600"/>
      <c r="I105" s="1522"/>
      <c r="J105" s="1552"/>
      <c r="K105" s="1320"/>
      <c r="L105" s="1701" t="str">
        <f t="shared" si="12"/>
        <v/>
      </c>
      <c r="M105" s="1702" t="str">
        <f t="shared" si="13"/>
        <v/>
      </c>
      <c r="N105" s="1703" t="str">
        <f t="shared" si="14"/>
        <v/>
      </c>
      <c r="O105" s="372" t="str">
        <f t="shared" si="15"/>
        <v/>
      </c>
      <c r="P105" s="1703" t="s">
        <v>31</v>
      </c>
    </row>
    <row r="106" spans="1:16" ht="18" customHeight="1" thickBot="1" x14ac:dyDescent="0.35">
      <c r="A106" s="210" t="str">
        <f>IF(COUNTIF(F106:K106,"&gt;0")&gt;0,COUNTIF(A$1:A105,"&gt;0")+1,"")</f>
        <v/>
      </c>
      <c r="B106" s="227" t="s">
        <v>20</v>
      </c>
      <c r="C106" s="293" t="s">
        <v>85</v>
      </c>
      <c r="D106" s="271" t="s">
        <v>68</v>
      </c>
      <c r="E106" s="882">
        <v>6</v>
      </c>
      <c r="F106" s="1738"/>
      <c r="G106" s="1337"/>
      <c r="H106" s="1583"/>
      <c r="I106" s="1511"/>
      <c r="J106" s="1554"/>
      <c r="K106" s="1321"/>
      <c r="L106" s="1701" t="str">
        <f t="shared" si="12"/>
        <v/>
      </c>
      <c r="M106" s="1702" t="str">
        <f t="shared" si="13"/>
        <v/>
      </c>
      <c r="N106" s="1703" t="str">
        <f t="shared" si="14"/>
        <v/>
      </c>
      <c r="O106" s="372" t="str">
        <f t="shared" si="15"/>
        <v/>
      </c>
      <c r="P106" s="1703" t="s">
        <v>31</v>
      </c>
    </row>
    <row r="107" spans="1:16" ht="18" customHeight="1" thickTop="1" x14ac:dyDescent="0.3">
      <c r="A107" s="210" t="str">
        <f>IF(COUNTIF(F107:K107,"&gt;0")&gt;0,COUNTIF(A$1:A106,"&gt;0")+1,"")</f>
        <v/>
      </c>
      <c r="B107" s="248" t="s">
        <v>87</v>
      </c>
      <c r="C107" s="294" t="s">
        <v>88</v>
      </c>
      <c r="D107" s="218" t="s">
        <v>89</v>
      </c>
      <c r="E107" s="875">
        <v>6</v>
      </c>
      <c r="F107" s="1741"/>
      <c r="G107" s="1340"/>
      <c r="H107" s="1586"/>
      <c r="I107" s="1514"/>
      <c r="J107" s="1558"/>
      <c r="K107" s="1323"/>
      <c r="L107" s="1701" t="str">
        <f t="shared" si="12"/>
        <v/>
      </c>
      <c r="M107" s="1702" t="str">
        <f t="shared" si="13"/>
        <v/>
      </c>
      <c r="N107" s="1703" t="str">
        <f t="shared" si="14"/>
        <v/>
      </c>
      <c r="O107" s="372" t="str">
        <f t="shared" si="15"/>
        <v/>
      </c>
      <c r="P107" s="1703" t="s">
        <v>31</v>
      </c>
    </row>
    <row r="108" spans="1:16" ht="18" customHeight="1" x14ac:dyDescent="0.3">
      <c r="A108" s="210" t="str">
        <f>IF(COUNTIF(F108:K108,"&gt;0")&gt;0,COUNTIF(A$1:A107,"&gt;0")+1,"")</f>
        <v/>
      </c>
      <c r="B108" s="295" t="s">
        <v>87</v>
      </c>
      <c r="C108" s="296" t="s">
        <v>88</v>
      </c>
      <c r="D108" s="252" t="s">
        <v>86</v>
      </c>
      <c r="E108" s="884">
        <v>3</v>
      </c>
      <c r="F108" s="1743"/>
      <c r="G108" s="1342"/>
      <c r="H108" s="1590"/>
      <c r="I108" s="1516"/>
      <c r="J108" s="1563"/>
      <c r="K108" s="1325"/>
      <c r="L108" s="1701" t="str">
        <f t="shared" si="12"/>
        <v/>
      </c>
      <c r="M108" s="1702" t="str">
        <f t="shared" si="13"/>
        <v/>
      </c>
      <c r="N108" s="1703" t="str">
        <f t="shared" si="14"/>
        <v/>
      </c>
      <c r="O108" s="372" t="str">
        <f t="shared" si="15"/>
        <v/>
      </c>
      <c r="P108" s="1703" t="s">
        <v>31</v>
      </c>
    </row>
    <row r="109" spans="1:16" ht="18" customHeight="1" x14ac:dyDescent="0.3">
      <c r="A109" s="210" t="str">
        <f>IF(COUNTIF(F109:K109,"&gt;0")&gt;0,COUNTIF(A$1:A108,"&gt;0")+1,"")</f>
        <v/>
      </c>
      <c r="B109" s="295" t="s">
        <v>87</v>
      </c>
      <c r="C109" s="296" t="s">
        <v>88</v>
      </c>
      <c r="D109" s="252" t="s">
        <v>51</v>
      </c>
      <c r="E109" s="884">
        <v>2</v>
      </c>
      <c r="F109" s="1743"/>
      <c r="G109" s="1342"/>
      <c r="H109" s="1590"/>
      <c r="I109" s="1516"/>
      <c r="J109" s="1563"/>
      <c r="K109" s="1325"/>
      <c r="L109" s="1701" t="str">
        <f t="shared" si="12"/>
        <v/>
      </c>
      <c r="M109" s="1702" t="str">
        <f t="shared" si="13"/>
        <v/>
      </c>
      <c r="N109" s="1703" t="str">
        <f t="shared" si="14"/>
        <v/>
      </c>
      <c r="O109" s="372" t="str">
        <f t="shared" si="15"/>
        <v/>
      </c>
      <c r="P109" s="1703" t="s">
        <v>31</v>
      </c>
    </row>
    <row r="110" spans="1:16" ht="18" customHeight="1" thickBot="1" x14ac:dyDescent="0.35">
      <c r="A110" s="210" t="str">
        <f>IF(COUNTIF(F110:K110,"&gt;0")&gt;0,COUNTIF(A$1:A109,"&gt;0")+1,"")</f>
        <v/>
      </c>
      <c r="B110" s="297" t="s">
        <v>87</v>
      </c>
      <c r="C110" s="298" t="s">
        <v>88</v>
      </c>
      <c r="D110" s="218" t="s">
        <v>51</v>
      </c>
      <c r="E110" s="875">
        <v>1</v>
      </c>
      <c r="F110" s="1751"/>
      <c r="G110" s="1348"/>
      <c r="H110" s="1600"/>
      <c r="I110" s="1522"/>
      <c r="J110" s="1552"/>
      <c r="K110" s="1320"/>
      <c r="L110" s="1701" t="str">
        <f t="shared" si="12"/>
        <v/>
      </c>
      <c r="M110" s="1702" t="str">
        <f t="shared" si="13"/>
        <v/>
      </c>
      <c r="N110" s="1703" t="str">
        <f t="shared" si="14"/>
        <v/>
      </c>
      <c r="O110" s="372" t="str">
        <f t="shared" si="15"/>
        <v/>
      </c>
      <c r="P110" s="1703" t="s">
        <v>31</v>
      </c>
    </row>
    <row r="111" spans="1:16" ht="18" customHeight="1" thickTop="1" thickBot="1" x14ac:dyDescent="0.35">
      <c r="A111" s="210">
        <f>IF(COUNTIF(F111:K111,"&gt;0")&gt;0,COUNTIF(A$1:A110,"&gt;0")+1,"")</f>
        <v>18</v>
      </c>
      <c r="B111" s="241" t="s">
        <v>19</v>
      </c>
      <c r="C111" s="299" t="s">
        <v>90</v>
      </c>
      <c r="D111" s="300" t="s">
        <v>65</v>
      </c>
      <c r="E111" s="883"/>
      <c r="F111" s="1737">
        <v>25</v>
      </c>
      <c r="G111" s="1335"/>
      <c r="H111" s="1581"/>
      <c r="I111" s="1509"/>
      <c r="J111" s="1556"/>
      <c r="K111" s="1322"/>
      <c r="L111" s="1701">
        <f t="shared" si="12"/>
        <v>25</v>
      </c>
      <c r="M111" s="1702">
        <f t="shared" si="13"/>
        <v>25</v>
      </c>
      <c r="N111" s="1703">
        <f t="shared" si="14"/>
        <v>25</v>
      </c>
      <c r="O111" s="372" t="str">
        <f t="shared" si="15"/>
        <v/>
      </c>
      <c r="P111" s="1703" t="s">
        <v>31</v>
      </c>
    </row>
    <row r="112" spans="1:16" ht="18" customHeight="1" thickTop="1" thickBot="1" x14ac:dyDescent="0.35">
      <c r="A112" s="210" t="str">
        <f>IF(COUNTIF(F112:K112,"&gt;0")&gt;0,COUNTIF(A$1:A111,"&gt;0")+1,"")</f>
        <v/>
      </c>
      <c r="B112" s="241" t="s">
        <v>356</v>
      </c>
      <c r="C112" s="299" t="s">
        <v>126</v>
      </c>
      <c r="D112" s="300"/>
      <c r="E112" s="883"/>
      <c r="F112" s="1737"/>
      <c r="G112" s="1335"/>
      <c r="H112" s="1581"/>
      <c r="I112" s="1509"/>
      <c r="J112" s="1556"/>
      <c r="K112" s="1322"/>
      <c r="L112" s="1701" t="str">
        <f t="shared" si="12"/>
        <v/>
      </c>
      <c r="M112" s="1702" t="str">
        <f t="shared" si="13"/>
        <v/>
      </c>
      <c r="N112" s="1703" t="str">
        <f t="shared" si="14"/>
        <v/>
      </c>
      <c r="O112" s="372" t="str">
        <f t="shared" ref="O112" si="18">IF(P112=0,"",IF(P112="",P112,IF(N112&gt;P112,"Preço em alta",IF(N112&lt;P112,"Preço em baixa","Preço estável"))))</f>
        <v/>
      </c>
      <c r="P112" s="1703" t="s">
        <v>31</v>
      </c>
    </row>
    <row r="113" spans="1:16" ht="18" customHeight="1" thickTop="1" x14ac:dyDescent="0.3">
      <c r="A113" s="210" t="str">
        <f>IF(COUNTIF(F113:K113,"&gt;0")&gt;0,COUNTIF(A$1:A112,"&gt;0")+1,"")</f>
        <v/>
      </c>
      <c r="B113" s="1687" t="s">
        <v>21</v>
      </c>
      <c r="C113" s="301" t="s">
        <v>468</v>
      </c>
      <c r="D113" s="218" t="s">
        <v>51</v>
      </c>
      <c r="E113" s="875"/>
      <c r="F113" s="1741"/>
      <c r="G113" s="1340"/>
      <c r="H113" s="1586"/>
      <c r="I113" s="1514"/>
      <c r="J113" s="1558"/>
      <c r="K113" s="1323"/>
      <c r="L113" s="1701" t="str">
        <f t="shared" si="12"/>
        <v/>
      </c>
      <c r="M113" s="1702" t="str">
        <f t="shared" si="13"/>
        <v/>
      </c>
      <c r="N113" s="1703" t="str">
        <f t="shared" si="14"/>
        <v/>
      </c>
      <c r="O113" s="372" t="str">
        <f t="shared" ref="O113:O251" si="19">IF(P113=0,"",IF(P113="",P113,IF(N113&gt;P113,"Preço em alta",IF(N113&lt;P113,"Preço em baixa","Preço estável"))))</f>
        <v/>
      </c>
      <c r="P113" s="1703" t="s">
        <v>31</v>
      </c>
    </row>
    <row r="114" spans="1:16" ht="18" customHeight="1" x14ac:dyDescent="0.3">
      <c r="A114" s="210">
        <f>IF(COUNTIF(F114:K114,"&gt;0")&gt;0,COUNTIF(A$1:A113,"&gt;0")+1,"")</f>
        <v>19</v>
      </c>
      <c r="B114" s="918" t="s">
        <v>21</v>
      </c>
      <c r="C114" s="307" t="s">
        <v>478</v>
      </c>
      <c r="D114" s="252"/>
      <c r="E114" s="884"/>
      <c r="F114" s="1743">
        <v>260</v>
      </c>
      <c r="G114" s="1342"/>
      <c r="H114" s="1590"/>
      <c r="I114" s="1516"/>
      <c r="J114" s="1563"/>
      <c r="K114" s="1325"/>
      <c r="L114" s="1701">
        <f t="shared" si="12"/>
        <v>260</v>
      </c>
      <c r="M114" s="1702">
        <f t="shared" si="13"/>
        <v>260</v>
      </c>
      <c r="N114" s="1703">
        <f t="shared" si="14"/>
        <v>260</v>
      </c>
      <c r="O114" s="372" t="str">
        <f>IF(P114=0,"",IF(P114="",P114,IF(N114&gt;P114,"Preço em alta",IF(N114&lt;P114,"Preço em baixa","Preço estável"))))</f>
        <v>Preço estável</v>
      </c>
      <c r="P114" s="1703">
        <v>260</v>
      </c>
    </row>
    <row r="115" spans="1:16" ht="18" customHeight="1" thickBot="1" x14ac:dyDescent="0.35">
      <c r="A115" s="210">
        <f>IF(COUNTIF(F115:K115,"&gt;0")&gt;0,COUNTIF(A$1:A114,"&gt;0")+1,"")</f>
        <v>20</v>
      </c>
      <c r="B115" s="279" t="s">
        <v>21</v>
      </c>
      <c r="C115" s="917" t="s">
        <v>50</v>
      </c>
      <c r="D115" s="229" t="s">
        <v>86</v>
      </c>
      <c r="E115" s="878"/>
      <c r="F115" s="1736">
        <v>220</v>
      </c>
      <c r="G115" s="1334"/>
      <c r="H115" s="1580"/>
      <c r="I115" s="1508"/>
      <c r="J115" s="1546"/>
      <c r="K115" s="1317"/>
      <c r="L115" s="1701">
        <f t="shared" si="12"/>
        <v>220</v>
      </c>
      <c r="M115" s="1702">
        <f t="shared" si="13"/>
        <v>220</v>
      </c>
      <c r="N115" s="1703">
        <f t="shared" si="14"/>
        <v>220</v>
      </c>
      <c r="O115" s="372" t="str">
        <f t="shared" si="19"/>
        <v>Preço estável</v>
      </c>
      <c r="P115" s="1703">
        <v>220</v>
      </c>
    </row>
    <row r="116" spans="1:16" ht="18" customHeight="1" thickTop="1" thickBot="1" x14ac:dyDescent="0.35">
      <c r="A116" s="210">
        <f>IF(COUNTIF(F116:K116,"&gt;0")&gt;0,COUNTIF(A$1:A115,"&gt;0")+1,"")</f>
        <v>21</v>
      </c>
      <c r="B116" s="260" t="s">
        <v>22</v>
      </c>
      <c r="C116" s="301" t="s">
        <v>91</v>
      </c>
      <c r="D116" s="218" t="s">
        <v>272</v>
      </c>
      <c r="E116" s="875"/>
      <c r="F116" s="1741">
        <v>100</v>
      </c>
      <c r="G116" s="1340"/>
      <c r="H116" s="1586"/>
      <c r="I116" s="1514"/>
      <c r="J116" s="1558"/>
      <c r="K116" s="1323"/>
      <c r="L116" s="1701">
        <f t="shared" si="12"/>
        <v>100</v>
      </c>
      <c r="M116" s="1702">
        <f t="shared" si="13"/>
        <v>100</v>
      </c>
      <c r="N116" s="1703">
        <f t="shared" si="14"/>
        <v>100</v>
      </c>
      <c r="O116" s="372" t="str">
        <f t="shared" si="19"/>
        <v>Preço estável</v>
      </c>
      <c r="P116" s="1703">
        <v>100</v>
      </c>
    </row>
    <row r="117" spans="1:16" ht="18" customHeight="1" x14ac:dyDescent="0.3">
      <c r="A117" s="210" t="str">
        <f>IF(COUNTIF(F117:K117,"&gt;0")&gt;0,COUNTIF(A$1:A116,"&gt;0")+1,"")</f>
        <v/>
      </c>
      <c r="B117" s="303" t="s">
        <v>22</v>
      </c>
      <c r="C117" s="304" t="s">
        <v>206</v>
      </c>
      <c r="D117" s="305" t="s">
        <v>450</v>
      </c>
      <c r="E117" s="898">
        <v>25</v>
      </c>
      <c r="F117" s="1752"/>
      <c r="G117" s="1349"/>
      <c r="H117" s="1601"/>
      <c r="I117" s="1523"/>
      <c r="J117" s="1561"/>
      <c r="K117" s="1324"/>
      <c r="L117" s="1701" t="str">
        <f t="shared" si="12"/>
        <v/>
      </c>
      <c r="M117" s="1702" t="str">
        <f t="shared" si="13"/>
        <v/>
      </c>
      <c r="N117" s="1703" t="str">
        <f t="shared" si="14"/>
        <v/>
      </c>
      <c r="O117" s="372" t="str">
        <f t="shared" ref="O117" si="20">IF(P117=0,"",IF(P117="",P117,IF(N117&gt;P117,"Preço em alta",IF(N117&lt;P117,"Preço em baixa","Preço estável"))))</f>
        <v/>
      </c>
      <c r="P117" s="1703" t="s">
        <v>31</v>
      </c>
    </row>
    <row r="118" spans="1:16" ht="18" customHeight="1" x14ac:dyDescent="0.3">
      <c r="A118" s="210" t="str">
        <f>IF(COUNTIF(F118:K118,"&gt;0")&gt;0,COUNTIF(A$1:A117,"&gt;0")+1,"")</f>
        <v/>
      </c>
      <c r="B118" s="862" t="s">
        <v>22</v>
      </c>
      <c r="C118" s="390" t="s">
        <v>206</v>
      </c>
      <c r="D118" s="238" t="s">
        <v>384</v>
      </c>
      <c r="E118" s="881">
        <v>25</v>
      </c>
      <c r="F118" s="1751"/>
      <c r="G118" s="1348"/>
      <c r="H118" s="1600"/>
      <c r="I118" s="1522"/>
      <c r="J118" s="1552"/>
      <c r="K118" s="1320"/>
      <c r="L118" s="1701" t="str">
        <f t="shared" si="12"/>
        <v/>
      </c>
      <c r="M118" s="1702" t="str">
        <f t="shared" si="13"/>
        <v/>
      </c>
      <c r="N118" s="1703" t="str">
        <f t="shared" si="14"/>
        <v/>
      </c>
      <c r="O118" s="372" t="str">
        <f t="shared" si="19"/>
        <v/>
      </c>
      <c r="P118" s="1703" t="s">
        <v>31</v>
      </c>
    </row>
    <row r="119" spans="1:16" ht="18" customHeight="1" x14ac:dyDescent="0.3">
      <c r="A119" s="210" t="str">
        <f>IF(COUNTIF(F119:K119,"&gt;0")&gt;0,COUNTIF(A$1:A118,"&gt;0")+1,"")</f>
        <v/>
      </c>
      <c r="B119" s="306" t="s">
        <v>22</v>
      </c>
      <c r="C119" s="307" t="s">
        <v>206</v>
      </c>
      <c r="D119" s="252" t="s">
        <v>269</v>
      </c>
      <c r="E119" s="884">
        <v>25</v>
      </c>
      <c r="F119" s="1743"/>
      <c r="G119" s="1342"/>
      <c r="H119" s="1590"/>
      <c r="I119" s="1516"/>
      <c r="J119" s="1563"/>
      <c r="K119" s="1325"/>
      <c r="L119" s="1701" t="str">
        <f t="shared" si="12"/>
        <v/>
      </c>
      <c r="M119" s="1702" t="str">
        <f t="shared" si="13"/>
        <v/>
      </c>
      <c r="N119" s="1703" t="str">
        <f t="shared" si="14"/>
        <v/>
      </c>
      <c r="O119" s="372" t="str">
        <f t="shared" si="19"/>
        <v/>
      </c>
      <c r="P119" s="1703" t="s">
        <v>31</v>
      </c>
    </row>
    <row r="120" spans="1:16" ht="18" customHeight="1" x14ac:dyDescent="0.3">
      <c r="A120" s="210">
        <f>IF(COUNTIF(F120:K120,"&gt;0")&gt;0,COUNTIF(A$1:A119,"&gt;0")+1,"")</f>
        <v>22</v>
      </c>
      <c r="B120" s="306" t="s">
        <v>22</v>
      </c>
      <c r="C120" s="307" t="s">
        <v>206</v>
      </c>
      <c r="D120" s="252" t="s">
        <v>270</v>
      </c>
      <c r="E120" s="884">
        <v>25</v>
      </c>
      <c r="F120" s="1743">
        <v>70</v>
      </c>
      <c r="G120" s="1342"/>
      <c r="H120" s="1590"/>
      <c r="I120" s="1516"/>
      <c r="J120" s="1563"/>
      <c r="K120" s="1325"/>
      <c r="L120" s="1701">
        <f t="shared" si="12"/>
        <v>70</v>
      </c>
      <c r="M120" s="1702">
        <f t="shared" si="13"/>
        <v>70</v>
      </c>
      <c r="N120" s="1703">
        <f t="shared" si="14"/>
        <v>70</v>
      </c>
      <c r="O120" s="372" t="str">
        <f t="shared" si="19"/>
        <v>Preço em baixa</v>
      </c>
      <c r="P120" s="1703">
        <v>80</v>
      </c>
    </row>
    <row r="121" spans="1:16" ht="18" customHeight="1" x14ac:dyDescent="0.3">
      <c r="A121" s="210" t="str">
        <f>IF(COUNTIF(F121:K121,"&gt;0")&gt;0,COUNTIF(A$1:A120,"&gt;0")+1,"")</f>
        <v/>
      </c>
      <c r="B121" s="306" t="s">
        <v>22</v>
      </c>
      <c r="C121" s="307" t="s">
        <v>206</v>
      </c>
      <c r="D121" s="252" t="s">
        <v>271</v>
      </c>
      <c r="E121" s="884">
        <v>25</v>
      </c>
      <c r="F121" s="1743"/>
      <c r="G121" s="1342"/>
      <c r="H121" s="1590"/>
      <c r="I121" s="1516"/>
      <c r="J121" s="1563"/>
      <c r="K121" s="1325"/>
      <c r="L121" s="1701" t="str">
        <f t="shared" si="12"/>
        <v/>
      </c>
      <c r="M121" s="1702" t="str">
        <f t="shared" si="13"/>
        <v/>
      </c>
      <c r="N121" s="1703" t="str">
        <f t="shared" si="14"/>
        <v/>
      </c>
      <c r="O121" s="372" t="str">
        <f t="shared" ref="O121" si="21">IF(P121=0,"",IF(P121="",P121,IF(N121&gt;P121,"Preço em alta",IF(N121&lt;P121,"Preço em baixa","Preço estável"))))</f>
        <v/>
      </c>
      <c r="P121" s="1703" t="s">
        <v>31</v>
      </c>
    </row>
    <row r="122" spans="1:16" ht="18" customHeight="1" x14ac:dyDescent="0.3">
      <c r="A122" s="210" t="str">
        <f>IF(COUNTIF(F122:K122,"&gt;0")&gt;0,COUNTIF(A$1:A121,"&gt;0")+1,"")</f>
        <v/>
      </c>
      <c r="B122" s="862" t="s">
        <v>22</v>
      </c>
      <c r="C122" s="390" t="s">
        <v>206</v>
      </c>
      <c r="D122" s="252" t="s">
        <v>272</v>
      </c>
      <c r="E122" s="884">
        <v>25</v>
      </c>
      <c r="F122" s="1743"/>
      <c r="G122" s="1348"/>
      <c r="H122" s="1600"/>
      <c r="I122" s="1516"/>
      <c r="J122" s="1563"/>
      <c r="K122" s="1325"/>
      <c r="L122" s="1701" t="str">
        <f t="shared" si="12"/>
        <v/>
      </c>
      <c r="M122" s="1702" t="str">
        <f t="shared" si="13"/>
        <v/>
      </c>
      <c r="N122" s="1703" t="str">
        <f t="shared" si="14"/>
        <v/>
      </c>
      <c r="O122" s="372" t="str">
        <f t="shared" si="19"/>
        <v/>
      </c>
      <c r="P122" s="1703" t="s">
        <v>31</v>
      </c>
    </row>
    <row r="123" spans="1:16" ht="18" customHeight="1" x14ac:dyDescent="0.3">
      <c r="A123" s="210" t="str">
        <f>IF(COUNTIF(F123:K123,"&gt;0")&gt;0,COUNTIF(A$1:A122,"&gt;0")+1,"")</f>
        <v/>
      </c>
      <c r="B123" s="306" t="s">
        <v>22</v>
      </c>
      <c r="C123" s="307" t="s">
        <v>206</v>
      </c>
      <c r="D123" s="252" t="s">
        <v>273</v>
      </c>
      <c r="E123" s="884">
        <v>25</v>
      </c>
      <c r="F123" s="1743"/>
      <c r="G123" s="1342"/>
      <c r="H123" s="1590"/>
      <c r="I123" s="1516"/>
      <c r="J123" s="1563"/>
      <c r="K123" s="1325"/>
      <c r="L123" s="1701" t="str">
        <f t="shared" si="12"/>
        <v/>
      </c>
      <c r="M123" s="1702" t="str">
        <f t="shared" si="13"/>
        <v/>
      </c>
      <c r="N123" s="1703" t="str">
        <f t="shared" si="14"/>
        <v/>
      </c>
      <c r="O123" s="372" t="str">
        <f t="shared" si="19"/>
        <v/>
      </c>
      <c r="P123" s="1703" t="s">
        <v>31</v>
      </c>
    </row>
    <row r="124" spans="1:16" ht="18" customHeight="1" x14ac:dyDescent="0.3">
      <c r="A124" s="210" t="str">
        <f>IF(COUNTIF(F124:K124,"&gt;0")&gt;0,COUNTIF(A$1:A123,"&gt;0")+1,"")</f>
        <v/>
      </c>
      <c r="B124" s="306" t="s">
        <v>22</v>
      </c>
      <c r="C124" s="307" t="s">
        <v>206</v>
      </c>
      <c r="D124" s="252" t="s">
        <v>274</v>
      </c>
      <c r="E124" s="884">
        <v>25</v>
      </c>
      <c r="F124" s="1743"/>
      <c r="G124" s="1342"/>
      <c r="H124" s="1590"/>
      <c r="I124" s="1516"/>
      <c r="J124" s="1563"/>
      <c r="K124" s="1325"/>
      <c r="L124" s="1701" t="str">
        <f t="shared" si="12"/>
        <v/>
      </c>
      <c r="M124" s="1702" t="str">
        <f t="shared" si="13"/>
        <v/>
      </c>
      <c r="N124" s="1703" t="str">
        <f t="shared" si="14"/>
        <v/>
      </c>
      <c r="O124" s="372" t="str">
        <f t="shared" si="19"/>
        <v/>
      </c>
      <c r="P124" s="1703" t="s">
        <v>31</v>
      </c>
    </row>
    <row r="125" spans="1:16" ht="18" customHeight="1" thickBot="1" x14ac:dyDescent="0.35">
      <c r="A125" s="210" t="str">
        <f>IF(COUNTIF(F125:K125,"&gt;0")&gt;0,COUNTIF(A$1:A124,"&gt;0")+1,"")</f>
        <v/>
      </c>
      <c r="B125" s="308" t="s">
        <v>22</v>
      </c>
      <c r="C125" s="309" t="s">
        <v>94</v>
      </c>
      <c r="D125" s="247" t="s">
        <v>287</v>
      </c>
      <c r="E125" s="880">
        <v>20</v>
      </c>
      <c r="F125" s="1740"/>
      <c r="G125" s="1339"/>
      <c r="H125" s="1585"/>
      <c r="I125" s="1513"/>
      <c r="J125" s="1550"/>
      <c r="K125" s="1319"/>
      <c r="L125" s="1701" t="str">
        <f t="shared" si="12"/>
        <v/>
      </c>
      <c r="M125" s="1702" t="str">
        <f t="shared" si="13"/>
        <v/>
      </c>
      <c r="N125" s="1703" t="str">
        <f t="shared" si="14"/>
        <v/>
      </c>
      <c r="O125" s="372" t="str">
        <f t="shared" si="19"/>
        <v/>
      </c>
      <c r="P125" s="1703" t="s">
        <v>31</v>
      </c>
    </row>
    <row r="126" spans="1:16" ht="18" customHeight="1" thickBot="1" x14ac:dyDescent="0.35">
      <c r="A126" s="210" t="str">
        <f>IF(COUNTIF(F126:K126,"&gt;0")&gt;0,COUNTIF(A$1:A125,"&gt;0")+1,"")</f>
        <v/>
      </c>
      <c r="B126" s="863" t="s">
        <v>22</v>
      </c>
      <c r="C126" s="864" t="s">
        <v>96</v>
      </c>
      <c r="D126" s="235" t="s">
        <v>92</v>
      </c>
      <c r="E126" s="892">
        <v>25</v>
      </c>
      <c r="F126" s="1745"/>
      <c r="G126" s="1344"/>
      <c r="H126" s="1592"/>
      <c r="I126" s="1518"/>
      <c r="J126" s="1538"/>
      <c r="K126" s="1539"/>
      <c r="L126" s="1701" t="str">
        <f t="shared" si="12"/>
        <v/>
      </c>
      <c r="M126" s="1702" t="str">
        <f t="shared" si="13"/>
        <v/>
      </c>
      <c r="N126" s="1703" t="str">
        <f t="shared" si="14"/>
        <v/>
      </c>
      <c r="O126" s="372" t="str">
        <f t="shared" si="19"/>
        <v/>
      </c>
      <c r="P126" s="1703" t="s">
        <v>31</v>
      </c>
    </row>
    <row r="127" spans="1:16" ht="18" customHeight="1" thickBot="1" x14ac:dyDescent="0.35">
      <c r="A127" s="210">
        <f>IF(COUNTIF(F127:K127,"&gt;0")&gt;0,COUNTIF(A$1:A126,"&gt;0")+1,"")</f>
        <v>23</v>
      </c>
      <c r="B127" s="310" t="s">
        <v>22</v>
      </c>
      <c r="C127" s="311" t="s">
        <v>97</v>
      </c>
      <c r="D127" s="222" t="s">
        <v>47</v>
      </c>
      <c r="E127" s="876">
        <v>12</v>
      </c>
      <c r="F127" s="1744">
        <v>90</v>
      </c>
      <c r="G127" s="1343"/>
      <c r="H127" s="1591"/>
      <c r="I127" s="1517"/>
      <c r="J127" s="1541"/>
      <c r="K127" s="1314"/>
      <c r="L127" s="1701">
        <f t="shared" si="12"/>
        <v>90</v>
      </c>
      <c r="M127" s="1702">
        <f t="shared" si="13"/>
        <v>90</v>
      </c>
      <c r="N127" s="1703">
        <f t="shared" si="14"/>
        <v>90</v>
      </c>
      <c r="O127" s="372" t="str">
        <f t="shared" si="19"/>
        <v>Preço em baixa</v>
      </c>
      <c r="P127" s="1703">
        <v>110</v>
      </c>
    </row>
    <row r="128" spans="1:16" ht="18" customHeight="1" thickBot="1" x14ac:dyDescent="0.35">
      <c r="A128" s="210" t="str">
        <f>IF(COUNTIF(F128:K128,"&gt;0")&gt;0,COUNTIF(A$1:A127,"&gt;0")+1,"")</f>
        <v/>
      </c>
      <c r="B128" s="310" t="s">
        <v>22</v>
      </c>
      <c r="C128" s="311" t="s">
        <v>98</v>
      </c>
      <c r="D128" s="222" t="s">
        <v>92</v>
      </c>
      <c r="E128" s="876">
        <v>25</v>
      </c>
      <c r="F128" s="1744"/>
      <c r="G128" s="1343"/>
      <c r="H128" s="1591"/>
      <c r="I128" s="1517"/>
      <c r="J128" s="1541"/>
      <c r="K128" s="1314"/>
      <c r="L128" s="1701" t="str">
        <f t="shared" si="12"/>
        <v/>
      </c>
      <c r="M128" s="1702" t="str">
        <f t="shared" si="13"/>
        <v/>
      </c>
      <c r="N128" s="1703" t="str">
        <f t="shared" si="14"/>
        <v/>
      </c>
      <c r="O128" s="372" t="str">
        <f t="shared" si="19"/>
        <v/>
      </c>
      <c r="P128" s="1703" t="s">
        <v>31</v>
      </c>
    </row>
    <row r="129" spans="1:16" ht="18" customHeight="1" x14ac:dyDescent="0.3">
      <c r="A129" s="210">
        <f>IF(COUNTIF(F129:K129,"&gt;0")&gt;0,COUNTIF(A$1:A128,"&gt;0")+1,"")</f>
        <v>24</v>
      </c>
      <c r="B129" s="303" t="s">
        <v>22</v>
      </c>
      <c r="C129" s="312" t="s">
        <v>171</v>
      </c>
      <c r="D129" s="238" t="s">
        <v>157</v>
      </c>
      <c r="E129" s="881">
        <v>12</v>
      </c>
      <c r="F129" s="1751">
        <v>60</v>
      </c>
      <c r="G129" s="1348"/>
      <c r="H129" s="1600"/>
      <c r="I129" s="1522"/>
      <c r="J129" s="1552"/>
      <c r="K129" s="1320"/>
      <c r="L129" s="1701">
        <f t="shared" si="12"/>
        <v>60</v>
      </c>
      <c r="M129" s="1702">
        <f t="shared" si="13"/>
        <v>60</v>
      </c>
      <c r="N129" s="1703">
        <f t="shared" si="14"/>
        <v>60</v>
      </c>
      <c r="O129" s="372" t="str">
        <f t="shared" si="19"/>
        <v>Preço em alta</v>
      </c>
      <c r="P129" s="1703">
        <v>50</v>
      </c>
    </row>
    <row r="130" spans="1:16" ht="18" customHeight="1" thickBot="1" x14ac:dyDescent="0.35">
      <c r="A130" s="210" t="str">
        <f>IF(COUNTIF(F130:K130,"&gt;0")&gt;0,COUNTIF(A$1:A129,"&gt;0")+1,"")</f>
        <v/>
      </c>
      <c r="B130" s="260" t="s">
        <v>22</v>
      </c>
      <c r="C130" s="298" t="s">
        <v>171</v>
      </c>
      <c r="D130" s="270" t="s">
        <v>38</v>
      </c>
      <c r="E130" s="891">
        <v>25</v>
      </c>
      <c r="F130" s="1742"/>
      <c r="G130" s="1341"/>
      <c r="H130" s="1587"/>
      <c r="I130" s="1515"/>
      <c r="J130" s="1588"/>
      <c r="K130" s="1589"/>
      <c r="L130" s="1701" t="str">
        <f t="shared" si="12"/>
        <v/>
      </c>
      <c r="M130" s="1702" t="str">
        <f t="shared" si="13"/>
        <v/>
      </c>
      <c r="N130" s="1703" t="str">
        <f t="shared" si="14"/>
        <v/>
      </c>
      <c r="O130" s="372" t="str">
        <f t="shared" si="19"/>
        <v/>
      </c>
      <c r="P130" s="1703" t="s">
        <v>31</v>
      </c>
    </row>
    <row r="131" spans="1:16" ht="18" customHeight="1" thickBot="1" x14ac:dyDescent="0.35">
      <c r="A131" s="210" t="str">
        <f>IF(COUNTIF(F131:K131,"&gt;0")&gt;0,COUNTIF(A$1:A130,"&gt;0")+1,"")</f>
        <v/>
      </c>
      <c r="B131" s="313" t="s">
        <v>22</v>
      </c>
      <c r="C131" s="315" t="s">
        <v>427</v>
      </c>
      <c r="D131" s="265" t="s">
        <v>38</v>
      </c>
      <c r="E131" s="886">
        <v>15</v>
      </c>
      <c r="F131" s="1753"/>
      <c r="G131" s="1350"/>
      <c r="H131" s="1602"/>
      <c r="I131" s="1524"/>
      <c r="J131" s="1565"/>
      <c r="K131" s="1566"/>
      <c r="L131" s="1701" t="str">
        <f t="shared" si="12"/>
        <v/>
      </c>
      <c r="M131" s="1702" t="str">
        <f t="shared" si="13"/>
        <v/>
      </c>
      <c r="N131" s="1703" t="str">
        <f t="shared" si="14"/>
        <v/>
      </c>
      <c r="O131" s="372" t="str">
        <f t="shared" si="19"/>
        <v/>
      </c>
      <c r="P131" s="1703" t="s">
        <v>31</v>
      </c>
    </row>
    <row r="132" spans="1:16" ht="18" customHeight="1" x14ac:dyDescent="0.3">
      <c r="A132" s="210" t="str">
        <f>IF(COUNTIF(F132:K132,"&gt;0")&gt;0,COUNTIF(A$1:A131,"&gt;0")+1,"")</f>
        <v/>
      </c>
      <c r="B132" s="313" t="s">
        <v>22</v>
      </c>
      <c r="C132" s="314" t="s">
        <v>100</v>
      </c>
      <c r="D132" s="265" t="s">
        <v>47</v>
      </c>
      <c r="E132" s="886">
        <v>9</v>
      </c>
      <c r="F132" s="1753"/>
      <c r="G132" s="1350"/>
      <c r="H132" s="1602"/>
      <c r="I132" s="1524"/>
      <c r="J132" s="1565"/>
      <c r="K132" s="1566"/>
      <c r="L132" s="1701" t="str">
        <f t="shared" si="12"/>
        <v/>
      </c>
      <c r="M132" s="1702" t="str">
        <f t="shared" si="13"/>
        <v/>
      </c>
      <c r="N132" s="1703" t="str">
        <f t="shared" si="14"/>
        <v/>
      </c>
      <c r="O132" s="372" t="str">
        <f t="shared" si="19"/>
        <v/>
      </c>
      <c r="P132" s="1703" t="s">
        <v>31</v>
      </c>
    </row>
    <row r="133" spans="1:16" ht="18" customHeight="1" x14ac:dyDescent="0.3">
      <c r="A133" s="210">
        <f>IF(COUNTIF(F133:K133,"&gt;0")&gt;0,COUNTIF(A$1:A132,"&gt;0")+1,"")</f>
        <v>25</v>
      </c>
      <c r="B133" s="1658" t="s">
        <v>22</v>
      </c>
      <c r="C133" s="1706" t="s">
        <v>101</v>
      </c>
      <c r="D133" s="270" t="s">
        <v>71</v>
      </c>
      <c r="E133" s="891">
        <v>15</v>
      </c>
      <c r="F133" s="1742">
        <v>140</v>
      </c>
      <c r="G133" s="1341"/>
      <c r="H133" s="1587"/>
      <c r="I133" s="1515"/>
      <c r="J133" s="1588"/>
      <c r="K133" s="1589"/>
      <c r="L133" s="1701">
        <f t="shared" si="12"/>
        <v>140</v>
      </c>
      <c r="M133" s="1702">
        <f t="shared" si="13"/>
        <v>140</v>
      </c>
      <c r="N133" s="1703">
        <f t="shared" si="14"/>
        <v>140</v>
      </c>
      <c r="O133" s="372" t="str">
        <f t="shared" si="19"/>
        <v>Preço em alta</v>
      </c>
      <c r="P133" s="1703">
        <v>130</v>
      </c>
    </row>
    <row r="134" spans="1:16" ht="18" customHeight="1" thickBot="1" x14ac:dyDescent="0.35">
      <c r="A134" s="210" t="str">
        <f>IF(COUNTIF(F134:K134,"&gt;0")&gt;0,COUNTIF(A$1:A133,"&gt;0")+1,"")</f>
        <v/>
      </c>
      <c r="B134" s="308" t="s">
        <v>22</v>
      </c>
      <c r="C134" s="315" t="s">
        <v>471</v>
      </c>
      <c r="D134" s="247" t="s">
        <v>71</v>
      </c>
      <c r="E134" s="880"/>
      <c r="F134" s="1740"/>
      <c r="G134" s="1339"/>
      <c r="H134" s="1585"/>
      <c r="I134" s="1513"/>
      <c r="J134" s="1550"/>
      <c r="K134" s="1319"/>
      <c r="L134" s="1701" t="str">
        <f t="shared" ref="L134" si="22">IF(MIN(F134:K134)=0,"",MIN(F134:K134))</f>
        <v/>
      </c>
      <c r="M134" s="1702" t="str">
        <f t="shared" ref="M134" si="23">IF(MAX(F134:K134)=0,"",MAX(F134:K134))</f>
        <v/>
      </c>
      <c r="N134" s="1703" t="str">
        <f t="shared" ref="N134" si="24">IF(ISNA(MODE(F134:K134)),L134,MODE(F134:K134))</f>
        <v/>
      </c>
      <c r="O134" s="372" t="str">
        <f t="shared" si="19"/>
        <v/>
      </c>
      <c r="P134" s="1703" t="s">
        <v>31</v>
      </c>
    </row>
    <row r="135" spans="1:16" ht="18" customHeight="1" thickBot="1" x14ac:dyDescent="0.35">
      <c r="A135" s="210" t="str">
        <f>IF(COUNTIF(F135:K135,"&gt;0")&gt;0,COUNTIF(A$1:A134,"&gt;0")+1,"")</f>
        <v/>
      </c>
      <c r="B135" s="310" t="s">
        <v>22</v>
      </c>
      <c r="C135" s="1707" t="s">
        <v>474</v>
      </c>
      <c r="D135" s="222" t="s">
        <v>475</v>
      </c>
      <c r="E135" s="876">
        <v>3</v>
      </c>
      <c r="F135" s="1744"/>
      <c r="G135" s="1343"/>
      <c r="H135" s="1591"/>
      <c r="I135" s="1517"/>
      <c r="J135" s="1541"/>
      <c r="K135" s="1314"/>
      <c r="L135" s="1701" t="str">
        <f t="shared" ref="L135" si="25">IF(MIN(F135:K135)=0,"",MIN(F135:K135))</f>
        <v/>
      </c>
      <c r="M135" s="1702" t="str">
        <f t="shared" ref="M135" si="26">IF(MAX(F135:K135)=0,"",MAX(F135:K135))</f>
        <v/>
      </c>
      <c r="N135" s="1703" t="str">
        <f t="shared" ref="N135" si="27">IF(ISNA(MODE(F135:K135)),L135,MODE(F135:K135))</f>
        <v/>
      </c>
      <c r="O135" s="372" t="str">
        <f t="shared" si="19"/>
        <v/>
      </c>
      <c r="P135" s="1703" t="s">
        <v>31</v>
      </c>
    </row>
    <row r="136" spans="1:16" ht="18" customHeight="1" thickBot="1" x14ac:dyDescent="0.35">
      <c r="A136" s="210" t="str">
        <f>IF(COUNTIF(F136:K136,"&gt;0")&gt;0,COUNTIF(A$1:A135,"&gt;0")+1,"")</f>
        <v/>
      </c>
      <c r="B136" s="260" t="s">
        <v>22</v>
      </c>
      <c r="C136" s="301" t="s">
        <v>102</v>
      </c>
      <c r="D136" s="218" t="s">
        <v>92</v>
      </c>
      <c r="E136" s="875">
        <v>25</v>
      </c>
      <c r="F136" s="1741"/>
      <c r="G136" s="1340"/>
      <c r="H136" s="1586"/>
      <c r="I136" s="1514"/>
      <c r="J136" s="1558"/>
      <c r="K136" s="1323"/>
      <c r="L136" s="1701" t="str">
        <f t="shared" si="12"/>
        <v/>
      </c>
      <c r="M136" s="1702" t="str">
        <f t="shared" si="13"/>
        <v/>
      </c>
      <c r="N136" s="1703" t="str">
        <f t="shared" si="14"/>
        <v/>
      </c>
      <c r="O136" s="372" t="str">
        <f t="shared" si="19"/>
        <v/>
      </c>
      <c r="P136" s="1703" t="s">
        <v>31</v>
      </c>
    </row>
    <row r="137" spans="1:16" ht="18" customHeight="1" thickBot="1" x14ac:dyDescent="0.35">
      <c r="A137" s="210" t="str">
        <f>IF(COUNTIF(F137:K137,"&gt;0")&gt;0,COUNTIF(A$1:A136,"&gt;0")+1,"")</f>
        <v/>
      </c>
      <c r="B137" s="1692" t="s">
        <v>465</v>
      </c>
      <c r="C137" s="1693"/>
      <c r="D137" s="1694"/>
      <c r="E137" s="1695">
        <v>6</v>
      </c>
      <c r="F137" s="1754"/>
      <c r="G137" s="1696"/>
      <c r="H137" s="1697"/>
      <c r="I137" s="1698"/>
      <c r="J137" s="1699"/>
      <c r="K137" s="1700"/>
      <c r="L137" s="1701" t="str">
        <f t="shared" si="12"/>
        <v/>
      </c>
      <c r="M137" s="1702" t="str">
        <f t="shared" si="13"/>
        <v/>
      </c>
      <c r="N137" s="1703" t="str">
        <f t="shared" si="14"/>
        <v/>
      </c>
      <c r="O137" s="372" t="str">
        <f t="shared" ref="O137" si="28">IF(P137=0,"",IF(P137="",P137,IF(N137&gt;P137,"Preço em alta",IF(N137&lt;P137,"Preço em baixa","Preço estável"))))</f>
        <v/>
      </c>
      <c r="P137" s="1703" t="s">
        <v>31</v>
      </c>
    </row>
    <row r="138" spans="1:16" ht="18" customHeight="1" thickTop="1" x14ac:dyDescent="0.3">
      <c r="A138" s="210" t="str">
        <f>IF(COUNTIF(F138:K138,"&gt;0")&gt;0,COUNTIF(A$1:A137,"&gt;0")+1,"")</f>
        <v/>
      </c>
      <c r="B138" s="351" t="s">
        <v>23</v>
      </c>
      <c r="C138" s="317" t="s">
        <v>8</v>
      </c>
      <c r="D138" s="232" t="s">
        <v>433</v>
      </c>
      <c r="E138" s="879"/>
      <c r="F138" s="1749"/>
      <c r="G138" s="1336"/>
      <c r="H138" s="1582"/>
      <c r="I138" s="1510"/>
      <c r="J138" s="1548"/>
      <c r="K138" s="1318"/>
      <c r="L138" s="1701" t="str">
        <f t="shared" si="12"/>
        <v/>
      </c>
      <c r="M138" s="1702" t="str">
        <f t="shared" si="13"/>
        <v/>
      </c>
      <c r="N138" s="1703" t="str">
        <f t="shared" si="14"/>
        <v/>
      </c>
      <c r="O138" s="372" t="str">
        <f t="shared" si="19"/>
        <v/>
      </c>
      <c r="P138" s="1703" t="s">
        <v>31</v>
      </c>
    </row>
    <row r="139" spans="1:16" ht="18" customHeight="1" x14ac:dyDescent="0.3">
      <c r="A139" s="210" t="str">
        <f>IF(COUNTIF(F139:K139,"&gt;0")&gt;0,COUNTIF(A$1:A138,"&gt;0")+1,"")</f>
        <v/>
      </c>
      <c r="B139" s="1658" t="s">
        <v>23</v>
      </c>
      <c r="C139" s="347" t="s">
        <v>8</v>
      </c>
      <c r="D139" s="270" t="s">
        <v>434</v>
      </c>
      <c r="E139" s="891"/>
      <c r="F139" s="1742"/>
      <c r="G139" s="1341"/>
      <c r="H139" s="1587"/>
      <c r="I139" s="1515"/>
      <c r="J139" s="1588"/>
      <c r="K139" s="1589"/>
      <c r="L139" s="1701" t="str">
        <f t="shared" si="12"/>
        <v/>
      </c>
      <c r="M139" s="1702" t="str">
        <f t="shared" si="13"/>
        <v/>
      </c>
      <c r="N139" s="1703" t="str">
        <f t="shared" si="14"/>
        <v/>
      </c>
      <c r="O139" s="372" t="str">
        <f t="shared" ref="O139" si="29">IF(P139=0,"",IF(P139="",P139,IF(N139&gt;P139,"Preço em alta",IF(N139&lt;P139,"Preço em baixa","Preço estável"))))</f>
        <v/>
      </c>
      <c r="P139" s="1703" t="s">
        <v>31</v>
      </c>
    </row>
    <row r="140" spans="1:16" ht="18" customHeight="1" thickBot="1" x14ac:dyDescent="0.35">
      <c r="A140" s="210" t="str">
        <f>IF(COUNTIF(F140:K140,"&gt;0")&gt;0,COUNTIF(A$1:A139,"&gt;0")+1,"")</f>
        <v/>
      </c>
      <c r="B140" s="1155" t="s">
        <v>23</v>
      </c>
      <c r="C140" s="1156" t="s">
        <v>8</v>
      </c>
      <c r="D140" s="271" t="s">
        <v>466</v>
      </c>
      <c r="E140" s="882"/>
      <c r="F140" s="1738"/>
      <c r="G140" s="1337"/>
      <c r="H140" s="1583"/>
      <c r="I140" s="1511"/>
      <c r="J140" s="1554"/>
      <c r="K140" s="1321"/>
      <c r="L140" s="1701" t="str">
        <f t="shared" si="12"/>
        <v/>
      </c>
      <c r="M140" s="1702" t="str">
        <f t="shared" si="13"/>
        <v/>
      </c>
      <c r="N140" s="1703" t="str">
        <f t="shared" si="14"/>
        <v/>
      </c>
      <c r="O140" s="372" t="str">
        <f t="shared" ref="O140" si="30">IF(P140=0,"",IF(P140="",P140,IF(N140&gt;P140,"Preço em alta",IF(N140&lt;P140,"Preço em baixa","Preço estável"))))</f>
        <v/>
      </c>
      <c r="P140" s="1703" t="s">
        <v>31</v>
      </c>
    </row>
    <row r="141" spans="1:16" ht="18" customHeight="1" thickTop="1" x14ac:dyDescent="0.3">
      <c r="A141" s="210" t="str">
        <f>IF(COUNTIF(F141:K141,"&gt;0")&gt;0,COUNTIF(A$1:A140,"&gt;0")+1,"")</f>
        <v/>
      </c>
      <c r="B141" s="272" t="s">
        <v>172</v>
      </c>
      <c r="C141" s="316" t="s">
        <v>104</v>
      </c>
      <c r="D141" s="256"/>
      <c r="E141" s="885">
        <v>20</v>
      </c>
      <c r="F141" s="1739"/>
      <c r="G141" s="1338"/>
      <c r="H141" s="1584"/>
      <c r="I141" s="1512"/>
      <c r="J141" s="1559"/>
      <c r="K141" s="1313"/>
      <c r="L141" s="1701" t="str">
        <f t="shared" si="12"/>
        <v/>
      </c>
      <c r="M141" s="1702" t="str">
        <f t="shared" si="13"/>
        <v/>
      </c>
      <c r="N141" s="1703" t="str">
        <f t="shared" si="14"/>
        <v/>
      </c>
      <c r="O141" s="372" t="str">
        <f t="shared" si="19"/>
        <v/>
      </c>
      <c r="P141" s="1703" t="s">
        <v>31</v>
      </c>
    </row>
    <row r="142" spans="1:16" ht="18" customHeight="1" thickBot="1" x14ac:dyDescent="0.35">
      <c r="A142" s="210">
        <f>IF(COUNTIF(F142:K142,"&gt;0")&gt;0,COUNTIF(A$1:A141,"&gt;0")+1,"")</f>
        <v>26</v>
      </c>
      <c r="B142" s="308" t="s">
        <v>173</v>
      </c>
      <c r="C142" s="359" t="s">
        <v>104</v>
      </c>
      <c r="D142" s="247" t="s">
        <v>158</v>
      </c>
      <c r="E142" s="880">
        <v>15</v>
      </c>
      <c r="F142" s="1740">
        <v>140</v>
      </c>
      <c r="G142" s="1339"/>
      <c r="H142" s="1585"/>
      <c r="I142" s="1513"/>
      <c r="J142" s="1550"/>
      <c r="K142" s="1319"/>
      <c r="L142" s="1701">
        <f t="shared" si="12"/>
        <v>140</v>
      </c>
      <c r="M142" s="1702">
        <f t="shared" si="13"/>
        <v>140</v>
      </c>
      <c r="N142" s="1703">
        <f t="shared" si="14"/>
        <v>140</v>
      </c>
      <c r="O142" s="372" t="str">
        <f t="shared" ref="O142" si="31">IF(P142=0,"",IF(P142="",P142,IF(N142&gt;P142,"Preço em alta",IF(N142&lt;P142,"Preço em baixa","Preço estável"))))</f>
        <v>Preço estável</v>
      </c>
      <c r="P142" s="1703">
        <v>140</v>
      </c>
    </row>
    <row r="143" spans="1:16" ht="18" customHeight="1" thickBot="1" x14ac:dyDescent="0.35">
      <c r="A143" s="210" t="str">
        <f>IF(COUNTIF(F143:K143,"&gt;0")&gt;0,COUNTIF(A$1:A142,"&gt;0")+1,"")</f>
        <v/>
      </c>
      <c r="B143" s="260" t="s">
        <v>172</v>
      </c>
      <c r="C143" s="286" t="s">
        <v>154</v>
      </c>
      <c r="D143" s="218" t="s">
        <v>204</v>
      </c>
      <c r="E143" s="875"/>
      <c r="F143" s="1741"/>
      <c r="G143" s="1340"/>
      <c r="H143" s="1586"/>
      <c r="I143" s="1514"/>
      <c r="J143" s="1558"/>
      <c r="K143" s="1323"/>
      <c r="L143" s="1701" t="str">
        <f t="shared" si="12"/>
        <v/>
      </c>
      <c r="M143" s="1702" t="str">
        <f t="shared" si="13"/>
        <v/>
      </c>
      <c r="N143" s="1703" t="str">
        <f t="shared" si="14"/>
        <v/>
      </c>
      <c r="O143" s="372" t="str">
        <f t="shared" ref="O143" si="32">IF(P143=0,"",IF(P143="",P143,IF(N143&gt;P143,"Preço em alta",IF(N143&lt;P143,"Preço em baixa","Preço estável"))))</f>
        <v/>
      </c>
      <c r="P143" s="1703" t="s">
        <v>31</v>
      </c>
    </row>
    <row r="144" spans="1:16" ht="18" customHeight="1" x14ac:dyDescent="0.3">
      <c r="A144" s="210" t="str">
        <f>IF(COUNTIF(F144:K144,"&gt;0")&gt;0,COUNTIF(A$1:A143,"&gt;0")+1,"")</f>
        <v/>
      </c>
      <c r="B144" s="303" t="s">
        <v>173</v>
      </c>
      <c r="C144" s="312" t="s">
        <v>105</v>
      </c>
      <c r="D144" s="305" t="s">
        <v>204</v>
      </c>
      <c r="E144" s="898"/>
      <c r="F144" s="1752"/>
      <c r="G144" s="1349"/>
      <c r="H144" s="1601"/>
      <c r="I144" s="1523"/>
      <c r="J144" s="1561"/>
      <c r="K144" s="1324"/>
      <c r="L144" s="1701" t="str">
        <f t="shared" ref="L144:L207" si="33">IF(MIN(F144:K144)=0,"",MIN(F144:K144))</f>
        <v/>
      </c>
      <c r="M144" s="1702" t="str">
        <f t="shared" ref="M144:M207" si="34">IF(MAX(F144:K144)=0,"",MAX(F144:K144))</f>
        <v/>
      </c>
      <c r="N144" s="1703" t="str">
        <f t="shared" ref="N144:N207" si="35">IF(ISNA(MODE(F144:K144)),L144,MODE(F144:K144))</f>
        <v/>
      </c>
      <c r="O144" s="372"/>
      <c r="P144" s="1703" t="s">
        <v>31</v>
      </c>
    </row>
    <row r="145" spans="1:18" ht="18" customHeight="1" x14ac:dyDescent="0.3">
      <c r="A145" s="210">
        <f>IF(COUNTIF(F145:K145,"&gt;0")&gt;0,COUNTIF(A$1:A144,"&gt;0")+1,"")</f>
        <v>27</v>
      </c>
      <c r="B145" s="862" t="s">
        <v>173</v>
      </c>
      <c r="C145" s="368" t="s">
        <v>105</v>
      </c>
      <c r="D145" s="238" t="s">
        <v>157</v>
      </c>
      <c r="E145" s="881"/>
      <c r="F145" s="1751">
        <v>35</v>
      </c>
      <c r="G145" s="1678"/>
      <c r="H145" s="1600"/>
      <c r="I145" s="1522"/>
      <c r="J145" s="1552"/>
      <c r="K145" s="1320"/>
      <c r="L145" s="1701">
        <f t="shared" si="33"/>
        <v>35</v>
      </c>
      <c r="M145" s="1702">
        <f t="shared" si="34"/>
        <v>35</v>
      </c>
      <c r="N145" s="1703">
        <f t="shared" si="35"/>
        <v>35</v>
      </c>
      <c r="O145" s="372" t="str">
        <f t="shared" si="19"/>
        <v>Preço em baixa</v>
      </c>
      <c r="P145" s="1703">
        <v>38</v>
      </c>
      <c r="R145" s="214">
        <f>30/20</f>
        <v>1.5</v>
      </c>
    </row>
    <row r="146" spans="1:18" ht="18" customHeight="1" thickBot="1" x14ac:dyDescent="0.35">
      <c r="A146" s="210">
        <f>IF(COUNTIF(F146:K146,"&gt;0")&gt;0,COUNTIF(A$1:A145,"&gt;0")+1,"")</f>
        <v>28</v>
      </c>
      <c r="B146" s="308" t="s">
        <v>173</v>
      </c>
      <c r="C146" s="364" t="s">
        <v>105</v>
      </c>
      <c r="D146" s="247" t="s">
        <v>95</v>
      </c>
      <c r="E146" s="880">
        <v>20</v>
      </c>
      <c r="F146" s="1740">
        <v>40</v>
      </c>
      <c r="G146" s="1339"/>
      <c r="H146" s="1585"/>
      <c r="I146" s="1513"/>
      <c r="J146" s="1550"/>
      <c r="K146" s="1319"/>
      <c r="L146" s="1701">
        <f t="shared" si="33"/>
        <v>40</v>
      </c>
      <c r="M146" s="1702">
        <f t="shared" si="34"/>
        <v>40</v>
      </c>
      <c r="N146" s="1703">
        <f t="shared" si="35"/>
        <v>40</v>
      </c>
      <c r="O146" s="372" t="str">
        <f t="shared" si="19"/>
        <v>Preço estável</v>
      </c>
      <c r="P146" s="1703">
        <v>40</v>
      </c>
      <c r="R146" s="214">
        <f>R145*13</f>
        <v>19.5</v>
      </c>
    </row>
    <row r="147" spans="1:18" ht="18" customHeight="1" thickBot="1" x14ac:dyDescent="0.35">
      <c r="A147" s="210" t="str">
        <f>IF(COUNTIF(F147:K147,"&gt;0")&gt;0,COUNTIF(A$1:A146,"&gt;0")+1,"")</f>
        <v/>
      </c>
      <c r="B147" s="260" t="s">
        <v>173</v>
      </c>
      <c r="C147" s="298" t="s">
        <v>373</v>
      </c>
      <c r="D147" s="218" t="s">
        <v>126</v>
      </c>
      <c r="E147" s="875">
        <v>9</v>
      </c>
      <c r="F147" s="1741"/>
      <c r="G147" s="1340"/>
      <c r="H147" s="1586"/>
      <c r="I147" s="1514"/>
      <c r="J147" s="1558"/>
      <c r="K147" s="1323"/>
      <c r="L147" s="1701" t="str">
        <f t="shared" si="33"/>
        <v/>
      </c>
      <c r="M147" s="1702" t="str">
        <f t="shared" si="34"/>
        <v/>
      </c>
      <c r="N147" s="1703" t="str">
        <f t="shared" si="35"/>
        <v/>
      </c>
      <c r="O147" s="372" t="str">
        <f t="shared" si="19"/>
        <v/>
      </c>
      <c r="P147" s="1703" t="s">
        <v>31</v>
      </c>
    </row>
    <row r="148" spans="1:18" ht="18" customHeight="1" thickTop="1" x14ac:dyDescent="0.3">
      <c r="A148" s="210" t="str">
        <f>IF(COUNTIF(F148:K148,"&gt;0")&gt;0,COUNTIF(A$1:A147,"&gt;0")+1,"")</f>
        <v/>
      </c>
      <c r="B148" s="871" t="s">
        <v>203</v>
      </c>
      <c r="C148" s="872" t="s">
        <v>25</v>
      </c>
      <c r="D148" s="873">
        <v>100</v>
      </c>
      <c r="E148" s="885">
        <v>19</v>
      </c>
      <c r="F148" s="1739"/>
      <c r="G148" s="1338"/>
      <c r="H148" s="1584"/>
      <c r="I148" s="1512"/>
      <c r="J148" s="1559"/>
      <c r="K148" s="1313"/>
      <c r="L148" s="1701" t="str">
        <f t="shared" si="33"/>
        <v/>
      </c>
      <c r="M148" s="1702" t="str">
        <f t="shared" si="34"/>
        <v/>
      </c>
      <c r="N148" s="1703" t="str">
        <f t="shared" si="35"/>
        <v/>
      </c>
      <c r="O148" s="372" t="str">
        <f>IF(P148=0,"",IF(P148="",P148,IF(N148&gt;P148,"Preço em alta",IF(N148&lt;P148,"Preço em baixa","Preço estável"))))</f>
        <v/>
      </c>
      <c r="P148" s="1703" t="s">
        <v>31</v>
      </c>
    </row>
    <row r="149" spans="1:18" ht="18" customHeight="1" x14ac:dyDescent="0.3">
      <c r="A149" s="210" t="str">
        <f>IF(COUNTIF(F149:K149,"&gt;0")&gt;0,COUNTIF(A$1:A148,"&gt;0")+1,"")</f>
        <v/>
      </c>
      <c r="B149" s="306" t="s">
        <v>230</v>
      </c>
      <c r="C149" s="296" t="s">
        <v>25</v>
      </c>
      <c r="D149" s="252">
        <v>90</v>
      </c>
      <c r="E149" s="884">
        <v>18</v>
      </c>
      <c r="F149" s="1743"/>
      <c r="G149" s="1342"/>
      <c r="H149" s="1590"/>
      <c r="I149" s="1516"/>
      <c r="J149" s="1563"/>
      <c r="K149" s="1325"/>
      <c r="L149" s="1701" t="str">
        <f t="shared" si="33"/>
        <v/>
      </c>
      <c r="M149" s="1702" t="str">
        <f t="shared" si="34"/>
        <v/>
      </c>
      <c r="N149" s="1703" t="str">
        <f t="shared" si="35"/>
        <v/>
      </c>
      <c r="O149" s="372" t="str">
        <f>IF(P149=0,"",IF(P149="",P149,IF(N149&gt;P149,"Preço em alta",IF(N149&lt;P149,"Preço em baixa","Preço estável"))))</f>
        <v/>
      </c>
      <c r="P149" s="1703" t="s">
        <v>31</v>
      </c>
    </row>
    <row r="150" spans="1:18" ht="18" customHeight="1" x14ac:dyDescent="0.3">
      <c r="A150" s="210">
        <f>IF(COUNTIF(F150:K150,"&gt;0")&gt;0,COUNTIF(A$1:A149,"&gt;0")+1,"")</f>
        <v>29</v>
      </c>
      <c r="B150" s="306" t="s">
        <v>230</v>
      </c>
      <c r="C150" s="296" t="s">
        <v>25</v>
      </c>
      <c r="D150" s="252">
        <v>100</v>
      </c>
      <c r="E150" s="884">
        <v>18</v>
      </c>
      <c r="F150" s="1743">
        <v>165</v>
      </c>
      <c r="G150" s="1342"/>
      <c r="H150" s="1590"/>
      <c r="I150" s="1516"/>
      <c r="J150" s="1563"/>
      <c r="K150" s="1325"/>
      <c r="L150" s="1701">
        <f t="shared" si="33"/>
        <v>165</v>
      </c>
      <c r="M150" s="1702">
        <f t="shared" si="34"/>
        <v>165</v>
      </c>
      <c r="N150" s="1703">
        <f t="shared" si="35"/>
        <v>165</v>
      </c>
      <c r="O150" s="372" t="str">
        <f>IF(P150=0,"",IF(P150="",P150,IF(N150&gt;P150,"Preço em alta",IF(N150&lt;P150,"Preço em baixa","Preço estável"))))</f>
        <v>Preço estável</v>
      </c>
      <c r="P150" s="1703">
        <v>165</v>
      </c>
    </row>
    <row r="151" spans="1:18" ht="18" customHeight="1" x14ac:dyDescent="0.3">
      <c r="A151" s="210" t="str">
        <f>IF(COUNTIF(F151:K151,"&gt;0")&gt;0,COUNTIF(A$1:A150,"&gt;0")+1,"")</f>
        <v/>
      </c>
      <c r="B151" s="306" t="s">
        <v>230</v>
      </c>
      <c r="C151" s="296" t="s">
        <v>25</v>
      </c>
      <c r="D151" s="252">
        <v>110</v>
      </c>
      <c r="E151" s="884">
        <v>18</v>
      </c>
      <c r="F151" s="1743"/>
      <c r="G151" s="1342"/>
      <c r="H151" s="1590"/>
      <c r="I151" s="1516"/>
      <c r="J151" s="1563"/>
      <c r="K151" s="1325"/>
      <c r="L151" s="1701" t="str">
        <f t="shared" si="33"/>
        <v/>
      </c>
      <c r="M151" s="1702" t="str">
        <f t="shared" si="34"/>
        <v/>
      </c>
      <c r="N151" s="1703" t="str">
        <f t="shared" si="35"/>
        <v/>
      </c>
      <c r="O151" s="372" t="str">
        <f t="shared" ref="O151:O155" si="36">IF(P151=0,"",IF(P151="",P151,IF(N151&gt;P151,"Preço em alta",IF(N151&lt;P151,"Preço em baixa","Preço estável"))))</f>
        <v/>
      </c>
      <c r="P151" s="1703" t="s">
        <v>31</v>
      </c>
    </row>
    <row r="152" spans="1:18" ht="18" customHeight="1" x14ac:dyDescent="0.3">
      <c r="A152" s="210" t="str">
        <f>IF(COUNTIF(F152:K152,"&gt;0")&gt;0,COUNTIF(A$1:A151,"&gt;0")+1,"")</f>
        <v/>
      </c>
      <c r="B152" s="306" t="s">
        <v>230</v>
      </c>
      <c r="C152" s="296" t="s">
        <v>25</v>
      </c>
      <c r="D152" s="252">
        <v>120</v>
      </c>
      <c r="E152" s="884">
        <v>18</v>
      </c>
      <c r="F152" s="1743"/>
      <c r="G152" s="1342"/>
      <c r="H152" s="1590"/>
      <c r="I152" s="1516"/>
      <c r="J152" s="1563"/>
      <c r="K152" s="1325"/>
      <c r="L152" s="1701" t="str">
        <f t="shared" si="33"/>
        <v/>
      </c>
      <c r="M152" s="1702" t="str">
        <f t="shared" si="34"/>
        <v/>
      </c>
      <c r="N152" s="1703" t="str">
        <f t="shared" si="35"/>
        <v/>
      </c>
      <c r="O152" s="372" t="str">
        <f t="shared" si="36"/>
        <v/>
      </c>
      <c r="P152" s="1703" t="s">
        <v>31</v>
      </c>
    </row>
    <row r="153" spans="1:18" ht="18" customHeight="1" x14ac:dyDescent="0.3">
      <c r="A153" s="210" t="str">
        <f>IF(COUNTIF(F153:K153,"&gt;0")&gt;0,COUNTIF(A$1:A152,"&gt;0")+1,"")</f>
        <v/>
      </c>
      <c r="B153" s="320" t="s">
        <v>174</v>
      </c>
      <c r="C153" s="390" t="s">
        <v>25</v>
      </c>
      <c r="D153" s="238" t="s">
        <v>419</v>
      </c>
      <c r="E153" s="881">
        <v>18</v>
      </c>
      <c r="F153" s="1751"/>
      <c r="G153" s="1348"/>
      <c r="H153" s="1600"/>
      <c r="I153" s="1522"/>
      <c r="J153" s="1552"/>
      <c r="K153" s="1320"/>
      <c r="L153" s="1701" t="str">
        <f t="shared" si="33"/>
        <v/>
      </c>
      <c r="M153" s="1702" t="str">
        <f t="shared" si="34"/>
        <v/>
      </c>
      <c r="N153" s="1703" t="str">
        <f t="shared" si="35"/>
        <v/>
      </c>
      <c r="O153" s="372" t="str">
        <f t="shared" si="36"/>
        <v/>
      </c>
      <c r="P153" s="1703" t="s">
        <v>31</v>
      </c>
    </row>
    <row r="154" spans="1:18" ht="18" customHeight="1" x14ac:dyDescent="0.3">
      <c r="A154" s="210" t="str">
        <f>IF(COUNTIF(F154:K154,"&gt;0")&gt;0,COUNTIF(A$1:A153,"&gt;0")+1,"")</f>
        <v/>
      </c>
      <c r="B154" s="320" t="s">
        <v>174</v>
      </c>
      <c r="C154" s="390" t="s">
        <v>25</v>
      </c>
      <c r="D154" s="238">
        <v>150</v>
      </c>
      <c r="E154" s="881">
        <v>18</v>
      </c>
      <c r="F154" s="1751"/>
      <c r="G154" s="1348"/>
      <c r="H154" s="1600"/>
      <c r="I154" s="1522"/>
      <c r="J154" s="1552"/>
      <c r="K154" s="1320"/>
      <c r="L154" s="1701" t="str">
        <f t="shared" si="33"/>
        <v/>
      </c>
      <c r="M154" s="1702" t="str">
        <f t="shared" si="34"/>
        <v/>
      </c>
      <c r="N154" s="1703" t="str">
        <f t="shared" si="35"/>
        <v/>
      </c>
      <c r="O154" s="372" t="str">
        <f t="shared" si="36"/>
        <v/>
      </c>
      <c r="P154" s="1703" t="s">
        <v>31</v>
      </c>
    </row>
    <row r="155" spans="1:18" ht="18" customHeight="1" x14ac:dyDescent="0.3">
      <c r="A155" s="210">
        <f>IF(COUNTIF(F155:K155,"&gt;0")&gt;0,COUNTIF(A$1:A154,"&gt;0")+1,"")</f>
        <v>30</v>
      </c>
      <c r="B155" s="318" t="s">
        <v>174</v>
      </c>
      <c r="C155" s="307" t="s">
        <v>25</v>
      </c>
      <c r="D155" s="252">
        <v>165</v>
      </c>
      <c r="E155" s="884">
        <v>18</v>
      </c>
      <c r="F155" s="1743">
        <v>155</v>
      </c>
      <c r="G155" s="1342"/>
      <c r="H155" s="1590"/>
      <c r="I155" s="1516"/>
      <c r="J155" s="1563"/>
      <c r="K155" s="1325"/>
      <c r="L155" s="1701">
        <f t="shared" si="33"/>
        <v>155</v>
      </c>
      <c r="M155" s="1702">
        <f t="shared" si="34"/>
        <v>155</v>
      </c>
      <c r="N155" s="1703">
        <f t="shared" si="35"/>
        <v>155</v>
      </c>
      <c r="O155" s="372" t="str">
        <f t="shared" si="36"/>
        <v>Preço estável</v>
      </c>
      <c r="P155" s="1703">
        <v>155</v>
      </c>
    </row>
    <row r="156" spans="1:18" ht="18" customHeight="1" x14ac:dyDescent="0.3">
      <c r="A156" s="210" t="str">
        <f>IF(COUNTIF(F156:K156,"&gt;0")&gt;0,COUNTIF(A$1:A155,"&gt;0")+1,"")</f>
        <v/>
      </c>
      <c r="B156" s="318" t="s">
        <v>174</v>
      </c>
      <c r="C156" s="307" t="s">
        <v>25</v>
      </c>
      <c r="D156" s="252">
        <v>180</v>
      </c>
      <c r="E156" s="884">
        <v>18</v>
      </c>
      <c r="F156" s="1743"/>
      <c r="G156" s="1342"/>
      <c r="H156" s="1590"/>
      <c r="I156" s="1516"/>
      <c r="J156" s="1563"/>
      <c r="K156" s="1325"/>
      <c r="L156" s="1701" t="str">
        <f t="shared" si="33"/>
        <v/>
      </c>
      <c r="M156" s="1702" t="str">
        <f t="shared" si="34"/>
        <v/>
      </c>
      <c r="N156" s="1703" t="str">
        <f t="shared" si="35"/>
        <v/>
      </c>
      <c r="O156" s="372" t="str">
        <f t="shared" si="19"/>
        <v/>
      </c>
      <c r="P156" s="1703" t="s">
        <v>31</v>
      </c>
    </row>
    <row r="157" spans="1:18" ht="18" customHeight="1" x14ac:dyDescent="0.3">
      <c r="A157" s="210" t="str">
        <f>IF(COUNTIF(F157:K157,"&gt;0")&gt;0,COUNTIF(A$1:A156,"&gt;0")+1,"")</f>
        <v/>
      </c>
      <c r="B157" s="318" t="s">
        <v>174</v>
      </c>
      <c r="C157" s="307" t="s">
        <v>25</v>
      </c>
      <c r="D157" s="252">
        <v>198</v>
      </c>
      <c r="E157" s="884">
        <v>18</v>
      </c>
      <c r="F157" s="1742"/>
      <c r="G157" s="1341"/>
      <c r="H157" s="1587"/>
      <c r="I157" s="1515"/>
      <c r="J157" s="1588"/>
      <c r="K157" s="1589"/>
      <c r="L157" s="1701" t="str">
        <f t="shared" si="33"/>
        <v/>
      </c>
      <c r="M157" s="1702" t="str">
        <f t="shared" si="34"/>
        <v/>
      </c>
      <c r="N157" s="1703" t="str">
        <f t="shared" si="35"/>
        <v/>
      </c>
      <c r="O157" s="372"/>
      <c r="P157" s="1703" t="s">
        <v>31</v>
      </c>
    </row>
    <row r="158" spans="1:18" ht="18" customHeight="1" thickBot="1" x14ac:dyDescent="0.35">
      <c r="A158" s="210">
        <f>IF(COUNTIF(F158:K158,"&gt;0")&gt;0,COUNTIF(A$1:A157,"&gt;0")+1,"")</f>
        <v>31</v>
      </c>
      <c r="B158" s="319" t="s">
        <v>174</v>
      </c>
      <c r="C158" s="309" t="s">
        <v>25</v>
      </c>
      <c r="D158" s="802" t="s">
        <v>47</v>
      </c>
      <c r="E158" s="880">
        <v>9</v>
      </c>
      <c r="F158" s="1740">
        <v>110</v>
      </c>
      <c r="G158" s="1339"/>
      <c r="H158" s="1585"/>
      <c r="I158" s="1513"/>
      <c r="J158" s="1550"/>
      <c r="K158" s="1319"/>
      <c r="L158" s="1701">
        <f t="shared" si="33"/>
        <v>110</v>
      </c>
      <c r="M158" s="1702">
        <f t="shared" si="34"/>
        <v>110</v>
      </c>
      <c r="N158" s="1703">
        <f t="shared" si="35"/>
        <v>110</v>
      </c>
      <c r="O158" s="372" t="str">
        <f t="shared" si="19"/>
        <v>Preço estável</v>
      </c>
      <c r="P158" s="1703">
        <v>110</v>
      </c>
    </row>
    <row r="159" spans="1:18" ht="18" customHeight="1" x14ac:dyDescent="0.3">
      <c r="A159" s="210" t="str">
        <f>IF(COUNTIF(F159:K159,"&gt;0")&gt;0,COUNTIF(A$1:A158,"&gt;0")+1,"")</f>
        <v/>
      </c>
      <c r="B159" s="868" t="s">
        <v>203</v>
      </c>
      <c r="C159" s="869" t="s">
        <v>107</v>
      </c>
      <c r="D159" s="870">
        <v>100</v>
      </c>
      <c r="E159" s="899">
        <v>19</v>
      </c>
      <c r="F159" s="1755"/>
      <c r="G159" s="1351"/>
      <c r="H159" s="1603"/>
      <c r="I159" s="1525"/>
      <c r="J159" s="1604"/>
      <c r="K159" s="1605"/>
      <c r="L159" s="1701" t="str">
        <f t="shared" si="33"/>
        <v/>
      </c>
      <c r="M159" s="1702" t="str">
        <f t="shared" si="34"/>
        <v/>
      </c>
      <c r="N159" s="1703" t="str">
        <f t="shared" si="35"/>
        <v/>
      </c>
      <c r="O159" s="372" t="str">
        <f>IF(P159=0,"",IF(P159="",P159,IF(N159&gt;P159,"Preço em alta",IF(N159&lt;P159,"Preço em baixa","Preço estável"))))</f>
        <v/>
      </c>
      <c r="P159" s="1703" t="s">
        <v>31</v>
      </c>
      <c r="R159" s="214" t="s">
        <v>476</v>
      </c>
    </row>
    <row r="160" spans="1:18" ht="18" customHeight="1" x14ac:dyDescent="0.3">
      <c r="A160" s="210" t="str">
        <f>IF(COUNTIF(F160:K160,"&gt;0")&gt;0,COUNTIF(A$1:A159,"&gt;0")+1,"")</f>
        <v/>
      </c>
      <c r="B160" s="868" t="s">
        <v>203</v>
      </c>
      <c r="C160" s="869" t="s">
        <v>107</v>
      </c>
      <c r="D160" s="870">
        <v>165</v>
      </c>
      <c r="E160" s="899">
        <v>19</v>
      </c>
      <c r="F160" s="1755"/>
      <c r="G160" s="1351"/>
      <c r="H160" s="1603"/>
      <c r="I160" s="1525"/>
      <c r="J160" s="1604"/>
      <c r="K160" s="1605"/>
      <c r="L160" s="1701" t="str">
        <f t="shared" si="33"/>
        <v/>
      </c>
      <c r="M160" s="1702" t="str">
        <f t="shared" si="34"/>
        <v/>
      </c>
      <c r="N160" s="1703" t="str">
        <f t="shared" si="35"/>
        <v/>
      </c>
      <c r="O160" s="372" t="str">
        <f>IF(P160=0,"",IF(P160="",P160,IF(N160&gt;P160,"Preço em alta",IF(N160&lt;P160,"Preço em baixa","Preço estável"))))</f>
        <v/>
      </c>
      <c r="P160" s="1703" t="s">
        <v>31</v>
      </c>
      <c r="R160" s="214" t="s">
        <v>477</v>
      </c>
    </row>
    <row r="161" spans="1:18" ht="18" customHeight="1" x14ac:dyDescent="0.3">
      <c r="A161" s="210" t="str">
        <f>IF(COUNTIF(F161:K161,"&gt;0")&gt;0,COUNTIF(A$1:A160,"&gt;0")+1,"")</f>
        <v/>
      </c>
      <c r="B161" s="868" t="s">
        <v>203</v>
      </c>
      <c r="C161" s="869" t="s">
        <v>107</v>
      </c>
      <c r="D161" s="870"/>
      <c r="E161" s="899">
        <v>19</v>
      </c>
      <c r="F161" s="1755"/>
      <c r="G161" s="1351"/>
      <c r="H161" s="1603"/>
      <c r="I161" s="1525"/>
      <c r="J161" s="1604"/>
      <c r="K161" s="1605"/>
      <c r="L161" s="1701" t="str">
        <f t="shared" si="33"/>
        <v/>
      </c>
      <c r="M161" s="1702" t="str">
        <f t="shared" si="34"/>
        <v/>
      </c>
      <c r="N161" s="1703" t="str">
        <f t="shared" si="35"/>
        <v/>
      </c>
      <c r="O161" s="372"/>
      <c r="P161" s="1703" t="s">
        <v>31</v>
      </c>
      <c r="R161" s="214">
        <v>150</v>
      </c>
    </row>
    <row r="162" spans="1:18" ht="18" customHeight="1" x14ac:dyDescent="0.3">
      <c r="A162" s="210" t="str">
        <f>IF(COUNTIF(F162:K162,"&gt;0")&gt;0,COUNTIF(A$1:A161,"&gt;0")+1,"")</f>
        <v/>
      </c>
      <c r="B162" s="800" t="s">
        <v>230</v>
      </c>
      <c r="C162" s="801" t="s">
        <v>107</v>
      </c>
      <c r="D162" s="391" t="s">
        <v>436</v>
      </c>
      <c r="E162" s="900">
        <v>18</v>
      </c>
      <c r="F162" s="1756"/>
      <c r="G162" s="1352"/>
      <c r="H162" s="1606"/>
      <c r="I162" s="1526"/>
      <c r="J162" s="1607"/>
      <c r="K162" s="1608"/>
      <c r="L162" s="1701" t="str">
        <f t="shared" si="33"/>
        <v/>
      </c>
      <c r="M162" s="1702" t="str">
        <f t="shared" si="34"/>
        <v/>
      </c>
      <c r="N162" s="1703" t="str">
        <f t="shared" si="35"/>
        <v/>
      </c>
      <c r="O162" s="372" t="str">
        <f>IF(P162=0,"",IF(P162="",P162,IF(N162&gt;P162,"Preço em alta",IF(N162&lt;P162,"Preço em baixa","Preço estável"))))</f>
        <v/>
      </c>
      <c r="P162" s="1703" t="s">
        <v>31</v>
      </c>
    </row>
    <row r="163" spans="1:18" ht="18" customHeight="1" x14ac:dyDescent="0.3">
      <c r="A163" s="210">
        <f>IF(COUNTIF(F163:K163,"&gt;0")&gt;0,COUNTIF(A$1:A162,"&gt;0")+1,"")</f>
        <v>32</v>
      </c>
      <c r="B163" s="800" t="s">
        <v>230</v>
      </c>
      <c r="C163" s="801" t="s">
        <v>107</v>
      </c>
      <c r="D163" s="391" t="s">
        <v>420</v>
      </c>
      <c r="E163" s="900">
        <v>18</v>
      </c>
      <c r="F163" s="1756">
        <v>200</v>
      </c>
      <c r="G163" s="1352"/>
      <c r="H163" s="1606"/>
      <c r="I163" s="1526"/>
      <c r="J163" s="1607"/>
      <c r="K163" s="1608"/>
      <c r="L163" s="1701">
        <f t="shared" si="33"/>
        <v>200</v>
      </c>
      <c r="M163" s="1702">
        <f t="shared" si="34"/>
        <v>200</v>
      </c>
      <c r="N163" s="1703">
        <f t="shared" si="35"/>
        <v>200</v>
      </c>
      <c r="O163" s="372" t="str">
        <f t="shared" si="19"/>
        <v>Preço em alta</v>
      </c>
      <c r="P163" s="1703">
        <v>185</v>
      </c>
    </row>
    <row r="164" spans="1:18" ht="18" customHeight="1" x14ac:dyDescent="0.3">
      <c r="A164" s="210" t="str">
        <f>IF(COUNTIF(F164:K164,"&gt;0")&gt;0,COUNTIF(A$1:A163,"&gt;0")+1,"")</f>
        <v/>
      </c>
      <c r="B164" s="800" t="s">
        <v>230</v>
      </c>
      <c r="C164" s="801" t="s">
        <v>107</v>
      </c>
      <c r="D164" s="391" t="s">
        <v>451</v>
      </c>
      <c r="E164" s="900">
        <v>18</v>
      </c>
      <c r="F164" s="1756"/>
      <c r="G164" s="1352"/>
      <c r="H164" s="1606"/>
      <c r="I164" s="1526"/>
      <c r="J164" s="1607"/>
      <c r="K164" s="1608"/>
      <c r="L164" s="1701" t="str">
        <f t="shared" si="33"/>
        <v/>
      </c>
      <c r="M164" s="1702" t="str">
        <f t="shared" si="34"/>
        <v/>
      </c>
      <c r="N164" s="1703" t="str">
        <f t="shared" si="35"/>
        <v/>
      </c>
      <c r="O164" s="372" t="str">
        <f>IF(P164=0,"",IF(P164="",P164,IF(N164&gt;P164,"Preço em alta",IF(N164&lt;P164,"Preço em baixa","Preço estável"))))</f>
        <v/>
      </c>
      <c r="P164" s="1703" t="s">
        <v>31</v>
      </c>
    </row>
    <row r="165" spans="1:18" ht="18" customHeight="1" x14ac:dyDescent="0.3">
      <c r="A165" s="210" t="str">
        <f>IF(COUNTIF(F165:K165,"&gt;0")&gt;0,COUNTIF(A$1:A164,"&gt;0")+1,"")</f>
        <v/>
      </c>
      <c r="B165" s="800" t="s">
        <v>230</v>
      </c>
      <c r="C165" s="801" t="s">
        <v>107</v>
      </c>
      <c r="D165" s="391" t="s">
        <v>457</v>
      </c>
      <c r="E165" s="900">
        <v>18</v>
      </c>
      <c r="F165" s="1756"/>
      <c r="G165" s="1352"/>
      <c r="H165" s="1606"/>
      <c r="I165" s="1526"/>
      <c r="J165" s="1607"/>
      <c r="K165" s="1608"/>
      <c r="L165" s="1701" t="str">
        <f t="shared" si="33"/>
        <v/>
      </c>
      <c r="M165" s="1702" t="str">
        <f t="shared" si="34"/>
        <v/>
      </c>
      <c r="N165" s="1703" t="str">
        <f t="shared" si="35"/>
        <v/>
      </c>
      <c r="O165" s="372" t="str">
        <f>IF(P165=0,"",IF(P165="",P165,IF(N165&gt;P165,"Preço em alta",IF(N165&lt;P165,"Preço em baixa","Preço estável"))))</f>
        <v/>
      </c>
      <c r="P165" s="1703" t="s">
        <v>31</v>
      </c>
    </row>
    <row r="166" spans="1:18" ht="18" customHeight="1" x14ac:dyDescent="0.3">
      <c r="A166" s="210" t="str">
        <f>IF(COUNTIF(F166:K166,"&gt;0")&gt;0,COUNTIF(A$1:A165,"&gt;0")+1,"")</f>
        <v/>
      </c>
      <c r="B166" s="800" t="s">
        <v>230</v>
      </c>
      <c r="C166" s="801" t="s">
        <v>107</v>
      </c>
      <c r="D166" s="391" t="s">
        <v>419</v>
      </c>
      <c r="E166" s="900">
        <v>18</v>
      </c>
      <c r="F166" s="1756"/>
      <c r="G166" s="1352"/>
      <c r="H166" s="1606"/>
      <c r="I166" s="1526"/>
      <c r="J166" s="1607"/>
      <c r="K166" s="1608"/>
      <c r="L166" s="1701" t="str">
        <f t="shared" si="33"/>
        <v/>
      </c>
      <c r="M166" s="1702" t="str">
        <f t="shared" si="34"/>
        <v/>
      </c>
      <c r="N166" s="1703" t="str">
        <f t="shared" si="35"/>
        <v/>
      </c>
      <c r="O166" s="372" t="str">
        <f>IF(P166=0,"",IF(P166="",P166,IF(N166&gt;P166,"Preço em alta",IF(N166&lt;P166,"Preço em baixa","Preço estável"))))</f>
        <v/>
      </c>
      <c r="P166" s="1703" t="s">
        <v>31</v>
      </c>
    </row>
    <row r="167" spans="1:18" ht="18" customHeight="1" x14ac:dyDescent="0.3">
      <c r="A167" s="210" t="str">
        <f>IF(COUNTIF(F167:K167,"&gt;0")&gt;0,COUNTIF(A$1:A166,"&gt;0")+1,"")</f>
        <v/>
      </c>
      <c r="B167" s="318" t="s">
        <v>230</v>
      </c>
      <c r="C167" s="307" t="s">
        <v>107</v>
      </c>
      <c r="D167" s="252" t="s">
        <v>416</v>
      </c>
      <c r="E167" s="884">
        <v>18</v>
      </c>
      <c r="F167" s="1743"/>
      <c r="G167" s="1342"/>
      <c r="H167" s="1590"/>
      <c r="I167" s="1516"/>
      <c r="J167" s="1563"/>
      <c r="K167" s="1325"/>
      <c r="L167" s="1701" t="str">
        <f t="shared" si="33"/>
        <v/>
      </c>
      <c r="M167" s="1702" t="str">
        <f t="shared" si="34"/>
        <v/>
      </c>
      <c r="N167" s="1703" t="str">
        <f t="shared" si="35"/>
        <v/>
      </c>
      <c r="O167" s="372" t="str">
        <f>IF(P167=0,"",IF(P167="",P167,IF(N167&gt;P167,"Preço em alta",IF(N167&lt;P167,"Preço em baixa","Preço estável"))))</f>
        <v/>
      </c>
      <c r="P167" s="1703" t="s">
        <v>31</v>
      </c>
    </row>
    <row r="168" spans="1:18" ht="18" customHeight="1" x14ac:dyDescent="0.3">
      <c r="A168" s="210">
        <f>IF(COUNTIF(F168:K168,"&gt;0")&gt;0,COUNTIF(A$1:A167,"&gt;0")+1,"")</f>
        <v>33</v>
      </c>
      <c r="B168" s="318" t="s">
        <v>174</v>
      </c>
      <c r="C168" s="307" t="s">
        <v>107</v>
      </c>
      <c r="D168" s="252" t="s">
        <v>421</v>
      </c>
      <c r="E168" s="884">
        <v>18</v>
      </c>
      <c r="F168" s="1743">
        <v>170</v>
      </c>
      <c r="G168" s="1342"/>
      <c r="H168" s="1590"/>
      <c r="I168" s="1516"/>
      <c r="J168" s="1563"/>
      <c r="K168" s="1325"/>
      <c r="L168" s="1701">
        <f t="shared" si="33"/>
        <v>170</v>
      </c>
      <c r="M168" s="1702">
        <f t="shared" si="34"/>
        <v>170</v>
      </c>
      <c r="N168" s="1703">
        <f t="shared" si="35"/>
        <v>170</v>
      </c>
      <c r="O168" s="372" t="str">
        <f t="shared" si="19"/>
        <v>Preço estável</v>
      </c>
      <c r="P168" s="1703">
        <v>170</v>
      </c>
    </row>
    <row r="169" spans="1:18" ht="18" customHeight="1" x14ac:dyDescent="0.3">
      <c r="A169" s="210" t="str">
        <f>IF(COUNTIF(F169:K169,"&gt;0")&gt;0,COUNTIF(A$1:A168,"&gt;0")+1,"")</f>
        <v/>
      </c>
      <c r="B169" s="318" t="s">
        <v>174</v>
      </c>
      <c r="C169" s="307" t="s">
        <v>107</v>
      </c>
      <c r="D169" s="252" t="s">
        <v>438</v>
      </c>
      <c r="E169" s="884">
        <v>18</v>
      </c>
      <c r="F169" s="1743"/>
      <c r="G169" s="1342"/>
      <c r="H169" s="1590"/>
      <c r="I169" s="1516"/>
      <c r="J169" s="1563"/>
      <c r="K169" s="1325"/>
      <c r="L169" s="1701" t="str">
        <f t="shared" si="33"/>
        <v/>
      </c>
      <c r="M169" s="1702" t="str">
        <f t="shared" si="34"/>
        <v/>
      </c>
      <c r="N169" s="1703" t="str">
        <f t="shared" si="35"/>
        <v/>
      </c>
      <c r="O169" s="372" t="str">
        <f t="shared" ref="O169" si="37">IF(P169=0,"",IF(P169="",P169,IF(N169&gt;P169,"Preço em alta",IF(N169&lt;P169,"Preço em baixa","Preço estável"))))</f>
        <v/>
      </c>
      <c r="P169" s="1703" t="s">
        <v>31</v>
      </c>
    </row>
    <row r="170" spans="1:18" ht="18" customHeight="1" x14ac:dyDescent="0.3">
      <c r="A170" s="210" t="str">
        <f>IF(COUNTIF(F170:K170,"&gt;0")&gt;0,COUNTIF(A$1:A169,"&gt;0")+1,"")</f>
        <v/>
      </c>
      <c r="B170" s="318" t="s">
        <v>174</v>
      </c>
      <c r="C170" s="307" t="s">
        <v>107</v>
      </c>
      <c r="D170" s="270" t="s">
        <v>417</v>
      </c>
      <c r="E170" s="891">
        <v>18</v>
      </c>
      <c r="F170" s="1742"/>
      <c r="G170" s="1341"/>
      <c r="H170" s="1587"/>
      <c r="I170" s="1515"/>
      <c r="J170" s="1588"/>
      <c r="K170" s="1589"/>
      <c r="L170" s="1701" t="str">
        <f t="shared" si="33"/>
        <v/>
      </c>
      <c r="M170" s="1702" t="str">
        <f t="shared" si="34"/>
        <v/>
      </c>
      <c r="N170" s="1703" t="str">
        <f t="shared" si="35"/>
        <v/>
      </c>
      <c r="O170" s="372" t="str">
        <f t="shared" si="19"/>
        <v>Preço em alta</v>
      </c>
      <c r="P170" s="1703">
        <v>165</v>
      </c>
    </row>
    <row r="171" spans="1:18" ht="18" customHeight="1" x14ac:dyDescent="0.3">
      <c r="A171" s="210">
        <f>IF(COUNTIF(F171:K171,"&gt;0")&gt;0,COUNTIF(A$1:A170,"&gt;0")+1,"")</f>
        <v>34</v>
      </c>
      <c r="B171" s="318" t="s">
        <v>174</v>
      </c>
      <c r="C171" s="307" t="s">
        <v>107</v>
      </c>
      <c r="D171" s="270" t="s">
        <v>418</v>
      </c>
      <c r="E171" s="891">
        <v>18</v>
      </c>
      <c r="F171" s="1742">
        <v>160</v>
      </c>
      <c r="G171" s="1341"/>
      <c r="H171" s="1587"/>
      <c r="I171" s="1515"/>
      <c r="J171" s="1588"/>
      <c r="K171" s="1589"/>
      <c r="L171" s="1701">
        <f t="shared" si="33"/>
        <v>160</v>
      </c>
      <c r="M171" s="1702">
        <f t="shared" si="34"/>
        <v>160</v>
      </c>
      <c r="N171" s="1703">
        <f t="shared" si="35"/>
        <v>160</v>
      </c>
      <c r="O171" s="372" t="str">
        <f t="shared" si="19"/>
        <v>Preço em baixa</v>
      </c>
      <c r="P171" s="1703">
        <v>165</v>
      </c>
    </row>
    <row r="172" spans="1:18" ht="18" customHeight="1" x14ac:dyDescent="0.3">
      <c r="A172" s="210" t="str">
        <f>IF(COUNTIF(F172:K172,"&gt;0")&gt;0,COUNTIF(A$1:A171,"&gt;0")+1,"")</f>
        <v/>
      </c>
      <c r="B172" s="318" t="s">
        <v>174</v>
      </c>
      <c r="C172" s="307" t="s">
        <v>107</v>
      </c>
      <c r="D172" s="270" t="s">
        <v>489</v>
      </c>
      <c r="E172" s="891">
        <v>18</v>
      </c>
      <c r="F172" s="1742"/>
      <c r="G172" s="1341"/>
      <c r="H172" s="1587"/>
      <c r="I172" s="1515"/>
      <c r="J172" s="1588"/>
      <c r="K172" s="1589"/>
      <c r="L172" s="1701" t="str">
        <f t="shared" si="33"/>
        <v/>
      </c>
      <c r="M172" s="1702" t="str">
        <f t="shared" si="34"/>
        <v/>
      </c>
      <c r="N172" s="1703" t="str">
        <f t="shared" si="35"/>
        <v/>
      </c>
      <c r="O172" s="372" t="str">
        <f t="shared" si="19"/>
        <v/>
      </c>
      <c r="P172" s="1703" t="s">
        <v>31</v>
      </c>
    </row>
    <row r="173" spans="1:18" ht="18" customHeight="1" x14ac:dyDescent="0.3">
      <c r="A173" s="210" t="str">
        <f>IF(COUNTIF(F173:K173,"&gt;0")&gt;0,COUNTIF(A$1:A172,"&gt;0")+1,"")</f>
        <v/>
      </c>
      <c r="B173" s="966" t="s">
        <v>174</v>
      </c>
      <c r="C173" s="347" t="s">
        <v>286</v>
      </c>
      <c r="D173" s="1253">
        <v>40</v>
      </c>
      <c r="E173" s="891">
        <v>9</v>
      </c>
      <c r="F173" s="1742"/>
      <c r="G173" s="1341"/>
      <c r="H173" s="1587"/>
      <c r="I173" s="1515"/>
      <c r="J173" s="1588"/>
      <c r="K173" s="1589"/>
      <c r="L173" s="1701" t="str">
        <f t="shared" si="33"/>
        <v/>
      </c>
      <c r="M173" s="1702" t="str">
        <f t="shared" si="34"/>
        <v/>
      </c>
      <c r="N173" s="1703" t="str">
        <f t="shared" si="35"/>
        <v/>
      </c>
      <c r="O173" s="372" t="str">
        <f t="shared" si="19"/>
        <v/>
      </c>
      <c r="P173" s="1703" t="s">
        <v>31</v>
      </c>
    </row>
    <row r="174" spans="1:18" ht="18" customHeight="1" thickBot="1" x14ac:dyDescent="0.35">
      <c r="A174" s="210" t="str">
        <f>IF(COUNTIF(F174:K174,"&gt;0")&gt;0,COUNTIF(A$1:A173,"&gt;0")+1,"")</f>
        <v/>
      </c>
      <c r="B174" s="1254" t="s">
        <v>174</v>
      </c>
      <c r="C174" s="1255" t="s">
        <v>375</v>
      </c>
      <c r="D174" s="1256" t="s">
        <v>452</v>
      </c>
      <c r="E174" s="887">
        <v>14</v>
      </c>
      <c r="F174" s="1757"/>
      <c r="G174" s="1353"/>
      <c r="H174" s="1609"/>
      <c r="I174" s="1527"/>
      <c r="J174" s="1573"/>
      <c r="K174" s="1574"/>
      <c r="L174" s="1701" t="str">
        <f t="shared" si="33"/>
        <v/>
      </c>
      <c r="M174" s="1702" t="str">
        <f t="shared" si="34"/>
        <v/>
      </c>
      <c r="N174" s="1703" t="str">
        <f t="shared" si="35"/>
        <v/>
      </c>
      <c r="O174" s="372" t="str">
        <f t="shared" si="19"/>
        <v/>
      </c>
      <c r="P174" s="1703" t="s">
        <v>31</v>
      </c>
    </row>
    <row r="175" spans="1:18" ht="18" customHeight="1" thickBot="1" x14ac:dyDescent="0.35">
      <c r="A175" s="210" t="str">
        <f>IF(COUNTIF(F175:K175,"&gt;0")&gt;0,COUNTIF(A$1:A174,"&gt;0")+1,"")</f>
        <v/>
      </c>
      <c r="B175" s="322" t="s">
        <v>174</v>
      </c>
      <c r="C175" s="301" t="s">
        <v>254</v>
      </c>
      <c r="D175" s="908"/>
      <c r="E175" s="875">
        <v>18</v>
      </c>
      <c r="F175" s="1741"/>
      <c r="G175" s="1340"/>
      <c r="H175" s="1586"/>
      <c r="I175" s="1514"/>
      <c r="J175" s="1558"/>
      <c r="K175" s="1323"/>
      <c r="L175" s="1701" t="str">
        <f t="shared" si="33"/>
        <v/>
      </c>
      <c r="M175" s="1702" t="str">
        <f t="shared" si="34"/>
        <v/>
      </c>
      <c r="N175" s="1703" t="str">
        <f t="shared" si="35"/>
        <v/>
      </c>
      <c r="O175" s="372" t="str">
        <f>IF(P175=0,"",IF(P175="",P175,IF(N175&gt;P175,"Preço em alta",IF(N175&lt;P175,"Preço em baixa","Preço estável"))))</f>
        <v/>
      </c>
      <c r="P175" s="1703" t="s">
        <v>31</v>
      </c>
    </row>
    <row r="176" spans="1:18" ht="18" customHeight="1" thickBot="1" x14ac:dyDescent="0.35">
      <c r="A176" s="210" t="str">
        <f>IF(COUNTIF(F176:K176,"&gt;0")&gt;0,COUNTIF(A$1:A175,"&gt;0")+1,"")</f>
        <v/>
      </c>
      <c r="B176" s="321" t="s">
        <v>174</v>
      </c>
      <c r="C176" s="311" t="s">
        <v>109</v>
      </c>
      <c r="D176" s="222" t="s">
        <v>33</v>
      </c>
      <c r="E176" s="876">
        <v>18</v>
      </c>
      <c r="F176" s="1744"/>
      <c r="G176" s="1343"/>
      <c r="H176" s="1591"/>
      <c r="I176" s="1517"/>
      <c r="J176" s="1541"/>
      <c r="K176" s="1314"/>
      <c r="L176" s="1701" t="str">
        <f t="shared" si="33"/>
        <v/>
      </c>
      <c r="M176" s="1702" t="str">
        <f t="shared" si="34"/>
        <v/>
      </c>
      <c r="N176" s="1703" t="str">
        <f t="shared" si="35"/>
        <v/>
      </c>
      <c r="O176" s="372" t="str">
        <f t="shared" si="19"/>
        <v/>
      </c>
      <c r="P176" s="1703" t="s">
        <v>31</v>
      </c>
    </row>
    <row r="177" spans="1:16" ht="18" customHeight="1" thickBot="1" x14ac:dyDescent="0.35">
      <c r="A177" s="210" t="str">
        <f>IF(COUNTIF(F177:K177,"&gt;0")&gt;0,COUNTIF(A$1:A176,"&gt;0")+1,"")</f>
        <v/>
      </c>
      <c r="B177" s="321" t="s">
        <v>174</v>
      </c>
      <c r="C177" s="311" t="s">
        <v>110</v>
      </c>
      <c r="D177" s="222">
        <v>100</v>
      </c>
      <c r="E177" s="876">
        <v>18</v>
      </c>
      <c r="F177" s="1744"/>
      <c r="G177" s="1343"/>
      <c r="H177" s="1591"/>
      <c r="I177" s="1517"/>
      <c r="J177" s="1541"/>
      <c r="K177" s="1314"/>
      <c r="L177" s="1701" t="str">
        <f t="shared" si="33"/>
        <v/>
      </c>
      <c r="M177" s="1702" t="str">
        <f t="shared" si="34"/>
        <v/>
      </c>
      <c r="N177" s="1703" t="str">
        <f t="shared" si="35"/>
        <v/>
      </c>
      <c r="O177" s="372" t="str">
        <f t="shared" si="19"/>
        <v/>
      </c>
      <c r="P177" s="1703" t="s">
        <v>31</v>
      </c>
    </row>
    <row r="178" spans="1:16" ht="18" customHeight="1" thickBot="1" x14ac:dyDescent="0.35">
      <c r="A178" s="210">
        <f>IF(COUNTIF(F178:K178,"&gt;0")&gt;0,COUNTIF(A$1:A177,"&gt;0")+1,"")</f>
        <v>35</v>
      </c>
      <c r="B178" s="321" t="s">
        <v>174</v>
      </c>
      <c r="C178" s="311" t="s">
        <v>112</v>
      </c>
      <c r="D178" s="222" t="s">
        <v>86</v>
      </c>
      <c r="E178" s="876">
        <v>18</v>
      </c>
      <c r="F178" s="1744">
        <v>185</v>
      </c>
      <c r="G178" s="1343"/>
      <c r="H178" s="1591"/>
      <c r="I178" s="1517"/>
      <c r="J178" s="1541"/>
      <c r="K178" s="1314"/>
      <c r="L178" s="1701">
        <f t="shared" si="33"/>
        <v>185</v>
      </c>
      <c r="M178" s="1702">
        <f t="shared" si="34"/>
        <v>185</v>
      </c>
      <c r="N178" s="1703">
        <f t="shared" si="35"/>
        <v>185</v>
      </c>
      <c r="O178" s="372" t="str">
        <f t="shared" si="19"/>
        <v>Preço estável</v>
      </c>
      <c r="P178" s="1703">
        <v>185</v>
      </c>
    </row>
    <row r="179" spans="1:16" ht="18" customHeight="1" thickBot="1" x14ac:dyDescent="0.35">
      <c r="A179" s="210" t="str">
        <f>IF(COUNTIF(F179:K179,"&gt;0")&gt;0,COUNTIF(A$1:A178,"&gt;0")+1,"")</f>
        <v/>
      </c>
      <c r="B179" s="1310" t="s">
        <v>174</v>
      </c>
      <c r="C179" s="542" t="s">
        <v>396</v>
      </c>
      <c r="D179" s="265">
        <v>24</v>
      </c>
      <c r="E179" s="886">
        <v>18</v>
      </c>
      <c r="F179" s="1753"/>
      <c r="G179" s="1350"/>
      <c r="H179" s="1602"/>
      <c r="I179" s="1524"/>
      <c r="J179" s="1565"/>
      <c r="K179" s="1566"/>
      <c r="L179" s="1701" t="str">
        <f t="shared" si="33"/>
        <v/>
      </c>
      <c r="M179" s="1702" t="str">
        <f t="shared" si="34"/>
        <v/>
      </c>
      <c r="N179" s="1703" t="str">
        <f t="shared" si="35"/>
        <v/>
      </c>
      <c r="O179" s="372" t="str">
        <f t="shared" ref="O179:O182" si="38">IF(P179=0,"",IF(P179="",P179,IF(N179&gt;P179,"Preço em alta",IF(N179&lt;P179,"Preço em baixa","Preço estável"))))</f>
        <v/>
      </c>
      <c r="P179" s="1703" t="s">
        <v>31</v>
      </c>
    </row>
    <row r="180" spans="1:16" ht="18" customHeight="1" thickBot="1" x14ac:dyDescent="0.35">
      <c r="A180" s="210">
        <f>IF(COUNTIF(F180:K180,"&gt;0")&gt;0,COUNTIF(A$1:A179,"&gt;0")+1,"")</f>
        <v>36</v>
      </c>
      <c r="B180" s="1310" t="s">
        <v>174</v>
      </c>
      <c r="C180" s="542" t="s">
        <v>407</v>
      </c>
      <c r="D180" s="265">
        <v>90</v>
      </c>
      <c r="E180" s="886"/>
      <c r="F180" s="1753">
        <v>165</v>
      </c>
      <c r="G180" s="1350"/>
      <c r="H180" s="1602"/>
      <c r="I180" s="1524"/>
      <c r="J180" s="1565"/>
      <c r="K180" s="1566"/>
      <c r="L180" s="1701">
        <f t="shared" si="33"/>
        <v>165</v>
      </c>
      <c r="M180" s="1702">
        <f t="shared" si="34"/>
        <v>165</v>
      </c>
      <c r="N180" s="1703">
        <f t="shared" si="35"/>
        <v>165</v>
      </c>
      <c r="O180" s="372" t="str">
        <f t="shared" ref="O180" si="39">IF(P180=0,"",IF(P180="",P180,IF(N180&gt;P180,"Preço em alta",IF(N180&lt;P180,"Preço em baixa","Preço estável"))))</f>
        <v>Preço em baixa</v>
      </c>
      <c r="P180" s="1703">
        <v>175</v>
      </c>
    </row>
    <row r="181" spans="1:16" ht="18" customHeight="1" thickBot="1" x14ac:dyDescent="0.35">
      <c r="A181" s="210" t="str">
        <f>IF(COUNTIF(F181:K181,"&gt;0")&gt;0,COUNTIF(A$1:A180,"&gt;0")+1,"")</f>
        <v/>
      </c>
      <c r="B181" s="1310" t="s">
        <v>174</v>
      </c>
      <c r="C181" s="542" t="s">
        <v>368</v>
      </c>
      <c r="D181" s="265">
        <v>100</v>
      </c>
      <c r="E181" s="886"/>
      <c r="F181" s="1753"/>
      <c r="G181" s="1350"/>
      <c r="H181" s="1602"/>
      <c r="I181" s="1524"/>
      <c r="J181" s="1565"/>
      <c r="K181" s="1566"/>
      <c r="L181" s="1701" t="str">
        <f t="shared" si="33"/>
        <v/>
      </c>
      <c r="M181" s="1702" t="str">
        <f t="shared" si="34"/>
        <v/>
      </c>
      <c r="N181" s="1703" t="str">
        <f t="shared" si="35"/>
        <v/>
      </c>
      <c r="O181" s="372" t="str">
        <f t="shared" si="38"/>
        <v/>
      </c>
      <c r="P181" s="1703" t="s">
        <v>31</v>
      </c>
    </row>
    <row r="182" spans="1:16" ht="18" customHeight="1" thickBot="1" x14ac:dyDescent="0.35">
      <c r="A182" s="210" t="str">
        <f>IF(COUNTIF(F182:K182,"&gt;0")&gt;0,COUNTIF(A$1:A181,"&gt;0")+1,"")</f>
        <v/>
      </c>
      <c r="B182" s="1310" t="s">
        <v>174</v>
      </c>
      <c r="C182" s="542" t="s">
        <v>368</v>
      </c>
      <c r="D182" s="265">
        <v>113</v>
      </c>
      <c r="E182" s="886"/>
      <c r="F182" s="1753"/>
      <c r="G182" s="1350"/>
      <c r="H182" s="1602"/>
      <c r="I182" s="1524"/>
      <c r="J182" s="1565"/>
      <c r="K182" s="1566"/>
      <c r="L182" s="1701" t="str">
        <f t="shared" si="33"/>
        <v/>
      </c>
      <c r="M182" s="1702" t="str">
        <f t="shared" si="34"/>
        <v/>
      </c>
      <c r="N182" s="1703" t="str">
        <f t="shared" si="35"/>
        <v/>
      </c>
      <c r="O182" s="372" t="str">
        <f t="shared" si="38"/>
        <v/>
      </c>
      <c r="P182" s="1703" t="s">
        <v>31</v>
      </c>
    </row>
    <row r="183" spans="1:16" ht="18" customHeight="1" thickBot="1" x14ac:dyDescent="0.35">
      <c r="A183" s="210" t="str">
        <f>IF(COUNTIF(F183:K183,"&gt;0")&gt;0,COUNTIF(A$1:A182,"&gt;0")+1,"")</f>
        <v/>
      </c>
      <c r="B183" s="1310" t="s">
        <v>174</v>
      </c>
      <c r="C183" s="542" t="s">
        <v>444</v>
      </c>
      <c r="D183" s="265" t="s">
        <v>445</v>
      </c>
      <c r="E183" s="886"/>
      <c r="F183" s="1753"/>
      <c r="G183" s="1350"/>
      <c r="H183" s="1602"/>
      <c r="I183" s="1524"/>
      <c r="J183" s="1565"/>
      <c r="K183" s="1566"/>
      <c r="L183" s="1701" t="str">
        <f t="shared" si="33"/>
        <v/>
      </c>
      <c r="M183" s="1702" t="str">
        <f t="shared" si="34"/>
        <v/>
      </c>
      <c r="N183" s="1703" t="str">
        <f t="shared" si="35"/>
        <v/>
      </c>
      <c r="O183" s="372" t="str">
        <f t="shared" ref="O183" si="40">IF(P183=0,"",IF(P183="",P183,IF(N183&gt;P183,"Preço em alta",IF(N183&lt;P183,"Preço em baixa","Preço estável"))))</f>
        <v/>
      </c>
      <c r="P183" s="1703" t="s">
        <v>31</v>
      </c>
    </row>
    <row r="184" spans="1:16" ht="18" customHeight="1" x14ac:dyDescent="0.3">
      <c r="A184" s="210" t="str">
        <f>IF(COUNTIF(F184:K184,"&gt;0")&gt;0,COUNTIF(A$1:A183,"&gt;0")+1,"")</f>
        <v/>
      </c>
      <c r="B184" s="1261" t="s">
        <v>174</v>
      </c>
      <c r="C184" s="292" t="s">
        <v>113</v>
      </c>
      <c r="D184" s="305" t="s">
        <v>488</v>
      </c>
      <c r="E184" s="898">
        <v>18</v>
      </c>
      <c r="F184" s="1752"/>
      <c r="G184" s="1349"/>
      <c r="H184" s="1601"/>
      <c r="I184" s="1523"/>
      <c r="J184" s="1561"/>
      <c r="K184" s="1324"/>
      <c r="L184" s="1701" t="str">
        <f t="shared" si="33"/>
        <v/>
      </c>
      <c r="M184" s="1702" t="str">
        <f t="shared" si="34"/>
        <v/>
      </c>
      <c r="N184" s="1703" t="str">
        <f t="shared" si="35"/>
        <v/>
      </c>
      <c r="O184" s="372" t="str">
        <f t="shared" si="19"/>
        <v>Preço em alta</v>
      </c>
      <c r="P184" s="1703">
        <v>170</v>
      </c>
    </row>
    <row r="185" spans="1:16" ht="18" customHeight="1" x14ac:dyDescent="0.3">
      <c r="A185" s="210">
        <f>IF(COUNTIF(F185:K185,"&gt;0")&gt;0,COUNTIF(A$1:A184,"&gt;0")+1,"")</f>
        <v>37</v>
      </c>
      <c r="B185" s="800" t="s">
        <v>174</v>
      </c>
      <c r="C185" s="1262" t="s">
        <v>113</v>
      </c>
      <c r="D185" s="391" t="s">
        <v>490</v>
      </c>
      <c r="E185" s="900">
        <v>18</v>
      </c>
      <c r="F185" s="1756">
        <v>165</v>
      </c>
      <c r="G185" s="1352"/>
      <c r="H185" s="1606"/>
      <c r="I185" s="1526"/>
      <c r="J185" s="1607"/>
      <c r="K185" s="1608"/>
      <c r="L185" s="1701">
        <f t="shared" si="33"/>
        <v>165</v>
      </c>
      <c r="M185" s="1702">
        <f t="shared" si="34"/>
        <v>165</v>
      </c>
      <c r="N185" s="1703">
        <f t="shared" si="35"/>
        <v>165</v>
      </c>
      <c r="O185" s="372" t="str">
        <f t="shared" ref="O185" si="41">IF(P185=0,"",IF(P185="",P185,IF(N185&gt;P185,"Preço em alta",IF(N185&lt;P185,"Preço em baixa","Preço estável"))))</f>
        <v>Preço em baixa</v>
      </c>
      <c r="P185" s="1703">
        <v>170</v>
      </c>
    </row>
    <row r="186" spans="1:16" ht="18" customHeight="1" x14ac:dyDescent="0.3">
      <c r="A186" s="210" t="str">
        <f>IF(COUNTIF(F186:K186,"&gt;0")&gt;0,COUNTIF(A$1:A185,"&gt;0")+1,"")</f>
        <v/>
      </c>
      <c r="B186" s="923" t="s">
        <v>174</v>
      </c>
      <c r="C186" s="924" t="s">
        <v>113</v>
      </c>
      <c r="D186" s="550" t="s">
        <v>453</v>
      </c>
      <c r="E186" s="893">
        <v>18</v>
      </c>
      <c r="F186" s="1746"/>
      <c r="G186" s="1345"/>
      <c r="H186" s="1593"/>
      <c r="I186" s="1519"/>
      <c r="J186" s="1594"/>
      <c r="K186" s="1595"/>
      <c r="L186" s="1701" t="str">
        <f t="shared" si="33"/>
        <v/>
      </c>
      <c r="M186" s="1702" t="str">
        <f t="shared" si="34"/>
        <v/>
      </c>
      <c r="N186" s="1703" t="str">
        <f t="shared" si="35"/>
        <v/>
      </c>
      <c r="O186" s="372" t="str">
        <f>IF(P186=0,"",IF(P186="",P186,IF(N186&gt;P186,"Preço em alta",IF(N186&lt;P186,"Preço em baixa","Preço estável"))))</f>
        <v/>
      </c>
      <c r="P186" s="1703" t="s">
        <v>31</v>
      </c>
    </row>
    <row r="187" spans="1:16" ht="18" customHeight="1" thickBot="1" x14ac:dyDescent="0.35">
      <c r="A187" s="210" t="str">
        <f>IF(COUNTIF(F187:K187,"&gt;0")&gt;0,COUNTIF(A$1:A186,"&gt;0")+1,"")</f>
        <v/>
      </c>
      <c r="B187" s="319" t="s">
        <v>174</v>
      </c>
      <c r="C187" s="324" t="s">
        <v>113</v>
      </c>
      <c r="D187" s="247" t="s">
        <v>47</v>
      </c>
      <c r="E187" s="880">
        <v>9</v>
      </c>
      <c r="F187" s="1740"/>
      <c r="G187" s="1339"/>
      <c r="H187" s="1585"/>
      <c r="I187" s="1513"/>
      <c r="J187" s="1550"/>
      <c r="K187" s="1319"/>
      <c r="L187" s="1701" t="str">
        <f t="shared" si="33"/>
        <v/>
      </c>
      <c r="M187" s="1702" t="str">
        <f t="shared" si="34"/>
        <v/>
      </c>
      <c r="N187" s="1703" t="str">
        <f t="shared" si="35"/>
        <v/>
      </c>
      <c r="O187" s="372" t="str">
        <f t="shared" si="19"/>
        <v>Preço em alta</v>
      </c>
      <c r="P187" s="1703">
        <v>120</v>
      </c>
    </row>
    <row r="188" spans="1:16" ht="18" customHeight="1" x14ac:dyDescent="0.3">
      <c r="A188" s="210" t="str">
        <f>IF(COUNTIF(F188:K188,"&gt;0")&gt;0,COUNTIF(A$1:A187,"&gt;0")+1,"")</f>
        <v/>
      </c>
      <c r="B188" s="322" t="s">
        <v>174</v>
      </c>
      <c r="C188" s="286" t="s">
        <v>114</v>
      </c>
      <c r="D188" s="218">
        <v>150</v>
      </c>
      <c r="E188" s="875">
        <v>20</v>
      </c>
      <c r="F188" s="1741"/>
      <c r="G188" s="1340"/>
      <c r="H188" s="1586"/>
      <c r="I188" s="1514"/>
      <c r="J188" s="1558"/>
      <c r="K188" s="1323"/>
      <c r="L188" s="1701" t="str">
        <f t="shared" si="33"/>
        <v/>
      </c>
      <c r="M188" s="1702" t="str">
        <f t="shared" si="34"/>
        <v/>
      </c>
      <c r="N188" s="1703" t="str">
        <f t="shared" si="35"/>
        <v/>
      </c>
      <c r="O188" s="372" t="str">
        <f t="shared" si="19"/>
        <v/>
      </c>
      <c r="P188" s="1703" t="s">
        <v>31</v>
      </c>
    </row>
    <row r="189" spans="1:16" ht="17.25" customHeight="1" thickBot="1" x14ac:dyDescent="0.35">
      <c r="A189" s="210" t="str">
        <f>IF(COUNTIF(F189:K189,"&gt;0")&gt;0,COUNTIF(A$1:A188,"&gt;0")+1,"")</f>
        <v/>
      </c>
      <c r="B189" s="319" t="s">
        <v>174</v>
      </c>
      <c r="C189" s="290" t="s">
        <v>114</v>
      </c>
      <c r="D189" s="247" t="s">
        <v>47</v>
      </c>
      <c r="E189" s="880">
        <v>10</v>
      </c>
      <c r="F189" s="1740"/>
      <c r="G189" s="1339"/>
      <c r="H189" s="1585"/>
      <c r="I189" s="1513"/>
      <c r="J189" s="1550"/>
      <c r="K189" s="1319"/>
      <c r="L189" s="1701" t="str">
        <f t="shared" si="33"/>
        <v/>
      </c>
      <c r="M189" s="1702" t="str">
        <f t="shared" si="34"/>
        <v/>
      </c>
      <c r="N189" s="1703" t="str">
        <f t="shared" si="35"/>
        <v/>
      </c>
      <c r="O189" s="372" t="str">
        <f t="shared" si="19"/>
        <v/>
      </c>
      <c r="P189" s="1703" t="s">
        <v>31</v>
      </c>
    </row>
    <row r="190" spans="1:16" ht="17.25" customHeight="1" thickBot="1" x14ac:dyDescent="0.35">
      <c r="A190" s="210" t="str">
        <f>IF(COUNTIF(F190:K190,"&gt;0")&gt;0,COUNTIF(A$1:A189,"&gt;0")+1,"")</f>
        <v/>
      </c>
      <c r="B190" s="319" t="s">
        <v>174</v>
      </c>
      <c r="C190" s="290" t="s">
        <v>463</v>
      </c>
      <c r="D190" s="247"/>
      <c r="E190" s="880">
        <v>18</v>
      </c>
      <c r="F190" s="1740"/>
      <c r="G190" s="1339"/>
      <c r="H190" s="1585"/>
      <c r="I190" s="1513"/>
      <c r="J190" s="1550"/>
      <c r="K190" s="1319"/>
      <c r="L190" s="1701" t="str">
        <f t="shared" si="33"/>
        <v/>
      </c>
      <c r="M190" s="1702" t="str">
        <f t="shared" si="34"/>
        <v/>
      </c>
      <c r="N190" s="1703" t="str">
        <f t="shared" si="35"/>
        <v/>
      </c>
      <c r="O190" s="372" t="str">
        <f t="shared" ref="O190" si="42">IF(P190=0,"",IF(P190="",P190,IF(N190&gt;P190,"Preço em alta",IF(N190&lt;P190,"Preço em baixa","Preço estável"))))</f>
        <v/>
      </c>
      <c r="P190" s="1703" t="s">
        <v>31</v>
      </c>
    </row>
    <row r="191" spans="1:16" ht="18" customHeight="1" x14ac:dyDescent="0.3">
      <c r="A191" s="210">
        <f>IF(COUNTIF(F191:K191,"&gt;0")&gt;0,COUNTIF(A$1:A190,"&gt;0")+1,"")</f>
        <v>38</v>
      </c>
      <c r="B191" s="322" t="s">
        <v>174</v>
      </c>
      <c r="C191" s="301" t="s">
        <v>117</v>
      </c>
      <c r="D191" s="989">
        <v>100</v>
      </c>
      <c r="E191" s="875">
        <v>18</v>
      </c>
      <c r="F191" s="1741">
        <v>210</v>
      </c>
      <c r="G191" s="1340"/>
      <c r="H191" s="1586"/>
      <c r="I191" s="1514"/>
      <c r="J191" s="1558"/>
      <c r="K191" s="1323"/>
      <c r="L191" s="1701">
        <f t="shared" si="33"/>
        <v>210</v>
      </c>
      <c r="M191" s="1702">
        <f t="shared" si="34"/>
        <v>210</v>
      </c>
      <c r="N191" s="1703">
        <f t="shared" si="35"/>
        <v>210</v>
      </c>
      <c r="O191" s="553" t="str">
        <f t="shared" si="19"/>
        <v>Preço estável</v>
      </c>
      <c r="P191" s="1703">
        <v>210</v>
      </c>
    </row>
    <row r="192" spans="1:16" ht="18" customHeight="1" x14ac:dyDescent="0.3">
      <c r="A192" s="210" t="str">
        <f>IF(COUNTIF(F192:K192,"&gt;0")&gt;0,COUNTIF(A$1:A191,"&gt;0")+1,"")</f>
        <v/>
      </c>
      <c r="B192" s="318" t="s">
        <v>174</v>
      </c>
      <c r="C192" s="307" t="s">
        <v>117</v>
      </c>
      <c r="D192" s="1133">
        <v>90</v>
      </c>
      <c r="E192" s="884"/>
      <c r="F192" s="1743"/>
      <c r="G192" s="1342"/>
      <c r="H192" s="1590"/>
      <c r="I192" s="1516"/>
      <c r="J192" s="1563"/>
      <c r="K192" s="1325"/>
      <c r="L192" s="1701" t="str">
        <f t="shared" si="33"/>
        <v/>
      </c>
      <c r="M192" s="1702" t="str">
        <f t="shared" si="34"/>
        <v/>
      </c>
      <c r="N192" s="1703" t="str">
        <f t="shared" si="35"/>
        <v/>
      </c>
      <c r="O192" s="1134" t="str">
        <f t="shared" si="19"/>
        <v/>
      </c>
      <c r="P192" s="1703" t="s">
        <v>31</v>
      </c>
    </row>
    <row r="193" spans="1:16" ht="18" customHeight="1" thickBot="1" x14ac:dyDescent="0.35">
      <c r="A193" s="210" t="str">
        <f>IF(COUNTIF(F193:K193,"&gt;0")&gt;0,COUNTIF(A$1:A192,"&gt;0")+1,"")</f>
        <v/>
      </c>
      <c r="B193" s="279" t="s">
        <v>174</v>
      </c>
      <c r="C193" s="325" t="s">
        <v>117</v>
      </c>
      <c r="D193" s="229">
        <v>40</v>
      </c>
      <c r="E193" s="878">
        <v>7</v>
      </c>
      <c r="F193" s="1736"/>
      <c r="G193" s="1334"/>
      <c r="H193" s="1580"/>
      <c r="I193" s="1508"/>
      <c r="J193" s="1546"/>
      <c r="K193" s="1317"/>
      <c r="L193" s="1701" t="str">
        <f t="shared" si="33"/>
        <v/>
      </c>
      <c r="M193" s="1702" t="str">
        <f t="shared" si="34"/>
        <v/>
      </c>
      <c r="N193" s="1703" t="str">
        <f t="shared" si="35"/>
        <v/>
      </c>
      <c r="O193" s="538" t="str">
        <f t="shared" si="19"/>
        <v/>
      </c>
      <c r="P193" s="1703" t="s">
        <v>31</v>
      </c>
    </row>
    <row r="194" spans="1:16" ht="18" customHeight="1" thickTop="1" x14ac:dyDescent="0.3">
      <c r="A194" s="210">
        <f>IF(COUNTIF(F194:K194,"&gt;0")&gt;0,COUNTIF(A$1:A193,"&gt;0")+1,"")</f>
        <v>39</v>
      </c>
      <c r="B194" s="861" t="s">
        <v>128</v>
      </c>
      <c r="C194" s="286" t="s">
        <v>250</v>
      </c>
      <c r="D194" s="342" t="s">
        <v>378</v>
      </c>
      <c r="E194" s="875"/>
      <c r="F194" s="1741">
        <v>60</v>
      </c>
      <c r="G194" s="1340"/>
      <c r="H194" s="1586"/>
      <c r="I194" s="1514"/>
      <c r="J194" s="1558"/>
      <c r="K194" s="1323"/>
      <c r="L194" s="1701">
        <f t="shared" si="33"/>
        <v>60</v>
      </c>
      <c r="M194" s="1702">
        <f t="shared" si="34"/>
        <v>60</v>
      </c>
      <c r="N194" s="1703">
        <f t="shared" si="35"/>
        <v>60</v>
      </c>
      <c r="O194" s="372" t="str">
        <f>IF(P194=0,"",IF(P194="",P194,IF(N194&gt;P194,"Preço em alta",IF(N194&lt;P194,"Preço em baixa","Preço estável"))))</f>
        <v/>
      </c>
      <c r="P194" s="1703" t="s">
        <v>31</v>
      </c>
    </row>
    <row r="195" spans="1:16" ht="18" customHeight="1" x14ac:dyDescent="0.3">
      <c r="A195" s="210" t="str">
        <f>IF(COUNTIF(F195:K195,"&gt;0")&gt;0,COUNTIF(A$1:A194,"&gt;0")+1,"")</f>
        <v/>
      </c>
      <c r="B195" s="921" t="s">
        <v>128</v>
      </c>
      <c r="C195" s="859" t="s">
        <v>127</v>
      </c>
      <c r="D195" s="922" t="s">
        <v>480</v>
      </c>
      <c r="E195" s="884"/>
      <c r="F195" s="1743"/>
      <c r="G195" s="1342"/>
      <c r="H195" s="1590"/>
      <c r="I195" s="1516"/>
      <c r="J195" s="1563"/>
      <c r="K195" s="1325"/>
      <c r="L195" s="1701" t="str">
        <f t="shared" si="33"/>
        <v/>
      </c>
      <c r="M195" s="1702" t="str">
        <f t="shared" si="34"/>
        <v/>
      </c>
      <c r="N195" s="1703" t="str">
        <f t="shared" si="35"/>
        <v/>
      </c>
      <c r="O195" s="372" t="str">
        <f t="shared" si="19"/>
        <v>Preço em alta</v>
      </c>
      <c r="P195" s="1703">
        <v>55</v>
      </c>
    </row>
    <row r="196" spans="1:16" ht="18" customHeight="1" thickBot="1" x14ac:dyDescent="0.35">
      <c r="A196" s="210" t="str">
        <f>IF(COUNTIF(F196:K196,"&gt;0")&gt;0,COUNTIF(A$1:A195,"&gt;0")+1,"")</f>
        <v/>
      </c>
      <c r="B196" s="216" t="s">
        <v>128</v>
      </c>
      <c r="C196" s="341" t="s">
        <v>127</v>
      </c>
      <c r="D196" s="1642" t="s">
        <v>405</v>
      </c>
      <c r="E196" s="875">
        <v>9</v>
      </c>
      <c r="F196" s="1741"/>
      <c r="G196" s="1340"/>
      <c r="H196" s="1586"/>
      <c r="I196" s="1514"/>
      <c r="J196" s="1558"/>
      <c r="K196" s="1323"/>
      <c r="L196" s="1701" t="str">
        <f t="shared" si="33"/>
        <v/>
      </c>
      <c r="M196" s="1702" t="str">
        <f t="shared" si="34"/>
        <v/>
      </c>
      <c r="N196" s="1703" t="str">
        <f t="shared" si="35"/>
        <v/>
      </c>
      <c r="O196" s="372" t="str">
        <f t="shared" si="19"/>
        <v/>
      </c>
      <c r="P196" s="1703" t="s">
        <v>31</v>
      </c>
    </row>
    <row r="197" spans="1:16" ht="18" customHeight="1" x14ac:dyDescent="0.3">
      <c r="A197" s="210">
        <f>IF(COUNTIF(F197:K197,"&gt;0")&gt;0,COUNTIF(A$1:A196,"&gt;0")+1,"")</f>
        <v>40</v>
      </c>
      <c r="B197" s="919" t="s">
        <v>128</v>
      </c>
      <c r="C197" s="920" t="s">
        <v>129</v>
      </c>
      <c r="D197" s="993">
        <v>15</v>
      </c>
      <c r="E197" s="886">
        <v>10</v>
      </c>
      <c r="F197" s="1753">
        <v>45</v>
      </c>
      <c r="G197" s="1350"/>
      <c r="H197" s="1602"/>
      <c r="I197" s="1524"/>
      <c r="J197" s="1565"/>
      <c r="K197" s="1566"/>
      <c r="L197" s="1701">
        <f t="shared" si="33"/>
        <v>45</v>
      </c>
      <c r="M197" s="1702">
        <f t="shared" si="34"/>
        <v>45</v>
      </c>
      <c r="N197" s="1703">
        <f t="shared" si="35"/>
        <v>45</v>
      </c>
      <c r="O197" s="372" t="str">
        <f t="shared" si="19"/>
        <v>Preço em alta</v>
      </c>
      <c r="P197" s="1703">
        <v>40</v>
      </c>
    </row>
    <row r="198" spans="1:16" ht="18" customHeight="1" x14ac:dyDescent="0.3">
      <c r="A198" s="210" t="str">
        <f>IF(COUNTIF(F198:K198,"&gt;0")&gt;0,COUNTIF(A$1:A197,"&gt;0")+1,"")</f>
        <v/>
      </c>
      <c r="B198" s="1636" t="s">
        <v>128</v>
      </c>
      <c r="C198" s="1637" t="s">
        <v>129</v>
      </c>
      <c r="D198" s="1638">
        <v>18</v>
      </c>
      <c r="E198" s="1164">
        <v>10</v>
      </c>
      <c r="F198" s="1758"/>
      <c r="G198" s="1639"/>
      <c r="H198" s="1640"/>
      <c r="I198" s="1641"/>
      <c r="J198" s="1568"/>
      <c r="K198" s="1569"/>
      <c r="L198" s="1701" t="str">
        <f t="shared" si="33"/>
        <v/>
      </c>
      <c r="M198" s="1702" t="str">
        <f t="shared" si="34"/>
        <v/>
      </c>
      <c r="N198" s="1703" t="str">
        <f t="shared" si="35"/>
        <v/>
      </c>
      <c r="O198" s="372" t="str">
        <f t="shared" si="19"/>
        <v/>
      </c>
      <c r="P198" s="1703" t="s">
        <v>31</v>
      </c>
    </row>
    <row r="199" spans="1:16" ht="18" customHeight="1" thickBot="1" x14ac:dyDescent="0.35">
      <c r="A199" s="210" t="str">
        <f>IF(COUNTIF(F199:K199,"&gt;0")&gt;0,COUNTIF(A$1:A198,"&gt;0")+1,"")</f>
        <v/>
      </c>
      <c r="B199" s="327" t="s">
        <v>128</v>
      </c>
      <c r="C199" s="328" t="s">
        <v>129</v>
      </c>
      <c r="D199" s="329">
        <v>21</v>
      </c>
      <c r="E199" s="878">
        <v>8</v>
      </c>
      <c r="F199" s="1736"/>
      <c r="G199" s="1334"/>
      <c r="H199" s="1580"/>
      <c r="I199" s="1508"/>
      <c r="J199" s="1546"/>
      <c r="K199" s="1317"/>
      <c r="L199" s="1701" t="str">
        <f t="shared" si="33"/>
        <v/>
      </c>
      <c r="M199" s="1702" t="str">
        <f t="shared" si="34"/>
        <v/>
      </c>
      <c r="N199" s="1703" t="str">
        <f t="shared" si="35"/>
        <v/>
      </c>
      <c r="O199" s="372" t="str">
        <f t="shared" si="19"/>
        <v>Preço em alta</v>
      </c>
      <c r="P199" s="1703">
        <v>25</v>
      </c>
    </row>
    <row r="200" spans="1:16" ht="15.75" thickTop="1" x14ac:dyDescent="0.3">
      <c r="A200" s="210">
        <f>IF(COUNTIF(F200:K200,"&gt;0")&gt;0,COUNTIF(A$1:A199,"&gt;0")+1,"")</f>
        <v>41</v>
      </c>
      <c r="B200" s="1139" t="s">
        <v>26</v>
      </c>
      <c r="C200" s="1140" t="s">
        <v>125</v>
      </c>
      <c r="D200" s="1141" t="s">
        <v>47</v>
      </c>
      <c r="E200" s="1144">
        <v>8</v>
      </c>
      <c r="F200" s="1739">
        <v>45</v>
      </c>
      <c r="G200" s="1338"/>
      <c r="H200" s="1584"/>
      <c r="I200" s="1512"/>
      <c r="J200" s="1559"/>
      <c r="K200" s="1610"/>
      <c r="L200" s="1701">
        <f t="shared" si="33"/>
        <v>45</v>
      </c>
      <c r="M200" s="1702">
        <f t="shared" si="34"/>
        <v>45</v>
      </c>
      <c r="N200" s="1703">
        <f t="shared" si="35"/>
        <v>45</v>
      </c>
      <c r="O200" s="372" t="str">
        <f t="shared" si="19"/>
        <v>Preço estável</v>
      </c>
      <c r="P200" s="1703">
        <v>45</v>
      </c>
    </row>
    <row r="201" spans="1:16" ht="15.75" thickBot="1" x14ac:dyDescent="0.35">
      <c r="A201" s="210" t="str">
        <f>IF(COUNTIF(F201:K201,"&gt;0")&gt;0,COUNTIF(A$1:A200,"&gt;0")+1,"")</f>
        <v/>
      </c>
      <c r="B201" s="1145" t="s">
        <v>26</v>
      </c>
      <c r="C201" s="1146" t="s">
        <v>125</v>
      </c>
      <c r="D201" s="1147" t="s">
        <v>204</v>
      </c>
      <c r="E201" s="1148">
        <v>18</v>
      </c>
      <c r="F201" s="1740"/>
      <c r="G201" s="1339"/>
      <c r="H201" s="1585"/>
      <c r="I201" s="1513"/>
      <c r="J201" s="1550"/>
      <c r="K201" s="1611"/>
      <c r="L201" s="1701" t="str">
        <f t="shared" si="33"/>
        <v/>
      </c>
      <c r="M201" s="1702" t="str">
        <f t="shared" si="34"/>
        <v/>
      </c>
      <c r="N201" s="1703" t="str">
        <f t="shared" si="35"/>
        <v/>
      </c>
      <c r="O201" s="372" t="str">
        <f>IF(P201=0,"",IF(P201="",P201,IF(N201&gt;P201,"Preço em alta",IF(N201&lt;P201,"Preço em baixa","Preço estável"))))</f>
        <v/>
      </c>
      <c r="P201" s="1703" t="s">
        <v>31</v>
      </c>
    </row>
    <row r="202" spans="1:16" ht="15.75" thickBot="1" x14ac:dyDescent="0.35">
      <c r="A202" s="210" t="str">
        <f>IF(COUNTIF(F202:K202,"&gt;0")&gt;0,COUNTIF(A$1:A201,"&gt;0")+1,"")</f>
        <v/>
      </c>
      <c r="B202" s="330" t="s">
        <v>26</v>
      </c>
      <c r="C202" s="331" t="s">
        <v>85</v>
      </c>
      <c r="D202" s="332" t="s">
        <v>45</v>
      </c>
      <c r="E202" s="901">
        <v>12</v>
      </c>
      <c r="F202" s="1744"/>
      <c r="G202" s="1343"/>
      <c r="H202" s="1591"/>
      <c r="I202" s="1517"/>
      <c r="J202" s="1541"/>
      <c r="K202" s="1612"/>
      <c r="L202" s="1701" t="str">
        <f t="shared" si="33"/>
        <v/>
      </c>
      <c r="M202" s="1702" t="str">
        <f t="shared" si="34"/>
        <v/>
      </c>
      <c r="N202" s="1703" t="str">
        <f t="shared" si="35"/>
        <v/>
      </c>
      <c r="O202" s="372" t="str">
        <f>IF(P202=0,"",IF(P202="",P202,IF(N202&gt;P202,"Preço em alta",IF(N202&lt;P202,"Preço em baixa","Preço estável"))))</f>
        <v/>
      </c>
      <c r="P202" s="1703" t="s">
        <v>31</v>
      </c>
    </row>
    <row r="203" spans="1:16" ht="15.75" thickBot="1" x14ac:dyDescent="0.35">
      <c r="A203" s="210" t="str">
        <f>IF(COUNTIF(F203:K203,"&gt;0")&gt;0,COUNTIF(A$1:A202,"&gt;0")+1,"")</f>
        <v/>
      </c>
      <c r="B203" s="330" t="s">
        <v>26</v>
      </c>
      <c r="C203" s="331" t="s">
        <v>246</v>
      </c>
      <c r="D203" s="332" t="s">
        <v>45</v>
      </c>
      <c r="E203" s="901">
        <v>10</v>
      </c>
      <c r="F203" s="1744"/>
      <c r="G203" s="1343"/>
      <c r="H203" s="1591"/>
      <c r="I203" s="1517"/>
      <c r="J203" s="1541"/>
      <c r="K203" s="1612"/>
      <c r="L203" s="1701" t="str">
        <f t="shared" si="33"/>
        <v/>
      </c>
      <c r="M203" s="1702" t="str">
        <f t="shared" si="34"/>
        <v/>
      </c>
      <c r="N203" s="1703" t="str">
        <f t="shared" si="35"/>
        <v/>
      </c>
      <c r="O203" s="372" t="str">
        <f t="shared" si="19"/>
        <v/>
      </c>
      <c r="P203" s="1703" t="s">
        <v>31</v>
      </c>
    </row>
    <row r="204" spans="1:16" ht="18" customHeight="1" thickBot="1" x14ac:dyDescent="0.35">
      <c r="A204" s="210" t="str">
        <f>IF(COUNTIF(F204:K204,"&gt;0")&gt;0,COUNTIF(A$1:A203,"&gt;0")+1,"")</f>
        <v/>
      </c>
      <c r="B204" s="336" t="s">
        <v>26</v>
      </c>
      <c r="C204" s="337" t="s">
        <v>176</v>
      </c>
      <c r="D204" s="222" t="s">
        <v>45</v>
      </c>
      <c r="E204" s="876">
        <v>5</v>
      </c>
      <c r="F204" s="1744"/>
      <c r="G204" s="1343"/>
      <c r="H204" s="1591"/>
      <c r="I204" s="1517"/>
      <c r="J204" s="1541"/>
      <c r="K204" s="1314"/>
      <c r="L204" s="1701" t="str">
        <f t="shared" si="33"/>
        <v/>
      </c>
      <c r="M204" s="1702" t="str">
        <f t="shared" si="34"/>
        <v/>
      </c>
      <c r="N204" s="1703" t="str">
        <f t="shared" si="35"/>
        <v/>
      </c>
      <c r="O204" s="372" t="str">
        <f>IF(P204=0,"",IF(P204="",P204,IF(N204&gt;P204,"Preço em alta",IF(N204&lt;P204,"Preço em baixa","Preço estável"))))</f>
        <v/>
      </c>
      <c r="P204" s="1703" t="s">
        <v>31</v>
      </c>
    </row>
    <row r="205" spans="1:16" ht="18" customHeight="1" x14ac:dyDescent="0.3">
      <c r="A205" s="210" t="str">
        <f>IF(COUNTIF(F205:K205,"&gt;0")&gt;0,COUNTIF(A$1:A204,"&gt;0")+1,"")</f>
        <v/>
      </c>
      <c r="B205" s="260" t="s">
        <v>26</v>
      </c>
      <c r="C205" s="286" t="s">
        <v>121</v>
      </c>
      <c r="D205" s="238" t="s">
        <v>157</v>
      </c>
      <c r="E205" s="881">
        <v>18</v>
      </c>
      <c r="F205" s="1751"/>
      <c r="G205" s="1348"/>
      <c r="H205" s="1600"/>
      <c r="I205" s="1522"/>
      <c r="J205" s="1552"/>
      <c r="K205" s="1320"/>
      <c r="L205" s="1701" t="str">
        <f t="shared" si="33"/>
        <v/>
      </c>
      <c r="M205" s="1702" t="str">
        <f t="shared" si="34"/>
        <v/>
      </c>
      <c r="N205" s="1703" t="str">
        <f t="shared" si="35"/>
        <v/>
      </c>
      <c r="O205" s="372" t="str">
        <f t="shared" si="19"/>
        <v/>
      </c>
      <c r="P205" s="1703" t="s">
        <v>31</v>
      </c>
    </row>
    <row r="206" spans="1:16" ht="18" customHeight="1" thickBot="1" x14ac:dyDescent="0.35">
      <c r="A206" s="210" t="str">
        <f>IF(COUNTIF(F206:K206,"&gt;0")&gt;0,COUNTIF(A$1:A205,"&gt;0")+1,"")</f>
        <v/>
      </c>
      <c r="B206" s="308" t="s">
        <v>26</v>
      </c>
      <c r="C206" s="290" t="s">
        <v>121</v>
      </c>
      <c r="D206" s="218" t="s">
        <v>45</v>
      </c>
      <c r="E206" s="875">
        <v>5</v>
      </c>
      <c r="F206" s="1741"/>
      <c r="G206" s="1340"/>
      <c r="H206" s="1586"/>
      <c r="I206" s="1514"/>
      <c r="J206" s="1558"/>
      <c r="K206" s="1323"/>
      <c r="L206" s="1701" t="str">
        <f t="shared" si="33"/>
        <v/>
      </c>
      <c r="M206" s="1702" t="str">
        <f t="shared" si="34"/>
        <v/>
      </c>
      <c r="N206" s="1703" t="str">
        <f t="shared" si="35"/>
        <v/>
      </c>
      <c r="O206" s="372" t="str">
        <f t="shared" si="19"/>
        <v/>
      </c>
      <c r="P206" s="1703" t="s">
        <v>31</v>
      </c>
    </row>
    <row r="207" spans="1:16" ht="18" customHeight="1" x14ac:dyDescent="0.3">
      <c r="A207" s="210" t="str">
        <f>IF(COUNTIF(F207:K207,"&gt;0")&gt;0,COUNTIF(A$1:A206,"&gt;0")+1,"")</f>
        <v/>
      </c>
      <c r="B207" s="333" t="s">
        <v>26</v>
      </c>
      <c r="C207" s="334" t="s">
        <v>267</v>
      </c>
      <c r="D207" s="305" t="s">
        <v>307</v>
      </c>
      <c r="E207" s="898">
        <v>18</v>
      </c>
      <c r="F207" s="1752"/>
      <c r="G207" s="1349"/>
      <c r="H207" s="1601"/>
      <c r="I207" s="1523"/>
      <c r="J207" s="1561"/>
      <c r="K207" s="1324"/>
      <c r="L207" s="1701" t="str">
        <f t="shared" si="33"/>
        <v/>
      </c>
      <c r="M207" s="1702" t="str">
        <f t="shared" si="34"/>
        <v/>
      </c>
      <c r="N207" s="1703" t="str">
        <f t="shared" si="35"/>
        <v/>
      </c>
      <c r="O207" s="372" t="str">
        <f t="shared" si="19"/>
        <v/>
      </c>
      <c r="P207" s="1703" t="s">
        <v>31</v>
      </c>
    </row>
    <row r="208" spans="1:16" ht="18" customHeight="1" thickBot="1" x14ac:dyDescent="0.35">
      <c r="A208" s="210" t="str">
        <f>IF(COUNTIF(F208:K208,"&gt;0")&gt;0,COUNTIF(A$1:A207,"&gt;0")+1,"")</f>
        <v/>
      </c>
      <c r="B208" s="335" t="s">
        <v>26</v>
      </c>
      <c r="C208" s="290" t="s">
        <v>267</v>
      </c>
      <c r="D208" s="247" t="s">
        <v>45</v>
      </c>
      <c r="E208" s="880">
        <v>9</v>
      </c>
      <c r="F208" s="1740"/>
      <c r="G208" s="1339"/>
      <c r="H208" s="1585"/>
      <c r="I208" s="1513"/>
      <c r="J208" s="1550"/>
      <c r="K208" s="1319"/>
      <c r="L208" s="1701" t="str">
        <f t="shared" ref="L208:L271" si="43">IF(MIN(F208:K208)=0,"",MIN(F208:K208))</f>
        <v/>
      </c>
      <c r="M208" s="1702" t="str">
        <f t="shared" ref="M208:M271" si="44">IF(MAX(F208:K208)=0,"",MAX(F208:K208))</f>
        <v/>
      </c>
      <c r="N208" s="1703" t="str">
        <f t="shared" ref="N208:N271" si="45">IF(ISNA(MODE(F208:K208)),L208,MODE(F208:K208))</f>
        <v/>
      </c>
      <c r="O208" s="372" t="str">
        <f t="shared" si="19"/>
        <v/>
      </c>
      <c r="P208" s="1703" t="s">
        <v>31</v>
      </c>
    </row>
    <row r="209" spans="1:16" x14ac:dyDescent="0.3">
      <c r="A209" s="210" t="str">
        <f>IF(COUNTIF(F209:K209,"&gt;0")&gt;0,COUNTIF(A$1:A208,"&gt;0")+1,"")</f>
        <v/>
      </c>
      <c r="B209" s="1127" t="s">
        <v>26</v>
      </c>
      <c r="C209" s="1128" t="s">
        <v>298</v>
      </c>
      <c r="D209" s="988" t="s">
        <v>45</v>
      </c>
      <c r="E209" s="1129">
        <v>7</v>
      </c>
      <c r="F209" s="1759"/>
      <c r="G209" s="1354"/>
      <c r="H209" s="1613"/>
      <c r="I209" s="1528"/>
      <c r="J209" s="1614"/>
      <c r="K209" s="1615"/>
      <c r="L209" s="1701" t="str">
        <f t="shared" si="43"/>
        <v/>
      </c>
      <c r="M209" s="1702" t="str">
        <f t="shared" si="44"/>
        <v/>
      </c>
      <c r="N209" s="1703" t="str">
        <f t="shared" si="45"/>
        <v/>
      </c>
      <c r="O209" s="372" t="str">
        <f>IF(P209=0,"",IF(P209="",P209,IF(N209&gt;P209,"Preço em alta",IF(N209&lt;P209,"Preço em baixa","Preço estável"))))</f>
        <v/>
      </c>
      <c r="P209" s="1703" t="s">
        <v>31</v>
      </c>
    </row>
    <row r="210" spans="1:16" ht="15.75" thickBot="1" x14ac:dyDescent="0.35">
      <c r="A210" s="210">
        <f>IF(COUNTIF(F210:K210,"&gt;0")&gt;0,COUNTIF(A$1:A209,"&gt;0")+1,"")</f>
        <v>42</v>
      </c>
      <c r="B210" s="1130" t="s">
        <v>26</v>
      </c>
      <c r="C210" s="1131" t="s">
        <v>299</v>
      </c>
      <c r="D210" s="856" t="s">
        <v>45</v>
      </c>
      <c r="E210" s="887">
        <v>6</v>
      </c>
      <c r="F210" s="1757">
        <v>50</v>
      </c>
      <c r="G210" s="1353"/>
      <c r="H210" s="1609"/>
      <c r="I210" s="1527"/>
      <c r="J210" s="1573"/>
      <c r="K210" s="1574"/>
      <c r="L210" s="1701">
        <f t="shared" si="43"/>
        <v>50</v>
      </c>
      <c r="M210" s="1702">
        <f t="shared" si="44"/>
        <v>50</v>
      </c>
      <c r="N210" s="1703">
        <f t="shared" si="45"/>
        <v>50</v>
      </c>
      <c r="O210" s="372" t="str">
        <f>IF(P210=0,"",IF(P210="",P210,IF(N210&gt;P210,"Preço em alta",IF(N210&lt;P210,"Preço em baixa","Preço estável"))))</f>
        <v>Preço em alta</v>
      </c>
      <c r="P210" s="1703">
        <v>45</v>
      </c>
    </row>
    <row r="211" spans="1:16" ht="15.75" thickBot="1" x14ac:dyDescent="0.35">
      <c r="A211" s="210" t="str">
        <f>IF(COUNTIF(F211:K211,"&gt;0")&gt;0,COUNTIF(A$1:A210,"&gt;0")+1,"")</f>
        <v/>
      </c>
      <c r="B211" s="1130" t="s">
        <v>26</v>
      </c>
      <c r="C211" s="1131" t="s">
        <v>174</v>
      </c>
      <c r="D211" s="856" t="s">
        <v>45</v>
      </c>
      <c r="E211" s="887">
        <v>6</v>
      </c>
      <c r="F211" s="1757"/>
      <c r="G211" s="1353"/>
      <c r="H211" s="1609"/>
      <c r="I211" s="1527"/>
      <c r="J211" s="1573"/>
      <c r="K211" s="1574"/>
      <c r="L211" s="1701" t="str">
        <f t="shared" si="43"/>
        <v/>
      </c>
      <c r="M211" s="1702" t="str">
        <f t="shared" si="44"/>
        <v/>
      </c>
      <c r="N211" s="1703" t="str">
        <f t="shared" si="45"/>
        <v/>
      </c>
      <c r="O211" s="372" t="str">
        <f>IF(P211=0,"",IF(P211="",P211,IF(N211&gt;P211,"Preço em alta",IF(N211&lt;P211,"Preço em baixa","Preço estável"))))</f>
        <v/>
      </c>
      <c r="P211" s="1703" t="s">
        <v>31</v>
      </c>
    </row>
    <row r="212" spans="1:16" ht="18" customHeight="1" x14ac:dyDescent="0.3">
      <c r="A212" s="210" t="str">
        <f>IF(COUNTIF(F212:K212,"&gt;0")&gt;0,COUNTIF(A$1:A211,"&gt;0")+1,"")</f>
        <v/>
      </c>
      <c r="B212" s="1305" t="s">
        <v>26</v>
      </c>
      <c r="C212" s="1306" t="s">
        <v>59</v>
      </c>
      <c r="D212" s="305" t="s">
        <v>47</v>
      </c>
      <c r="E212" s="1307">
        <v>12</v>
      </c>
      <c r="F212" s="1752"/>
      <c r="G212" s="1349"/>
      <c r="H212" s="1601"/>
      <c r="I212" s="1523"/>
      <c r="J212" s="1561"/>
      <c r="K212" s="1324"/>
      <c r="L212" s="1701" t="str">
        <f t="shared" si="43"/>
        <v/>
      </c>
      <c r="M212" s="1702" t="str">
        <f t="shared" si="44"/>
        <v/>
      </c>
      <c r="N212" s="1703" t="str">
        <f t="shared" si="45"/>
        <v/>
      </c>
      <c r="O212" s="372" t="str">
        <f t="shared" si="19"/>
        <v/>
      </c>
      <c r="P212" s="1703" t="s">
        <v>31</v>
      </c>
    </row>
    <row r="213" spans="1:16" ht="18" customHeight="1" thickBot="1" x14ac:dyDescent="0.35">
      <c r="A213" s="210" t="str">
        <f>IF(COUNTIF(F213:K213,"&gt;0")&gt;0,COUNTIF(A$1:A212,"&gt;0")+1,"")</f>
        <v/>
      </c>
      <c r="B213" s="335" t="s">
        <v>26</v>
      </c>
      <c r="C213" s="290" t="s">
        <v>59</v>
      </c>
      <c r="D213" s="247" t="s">
        <v>47</v>
      </c>
      <c r="E213" s="1308">
        <v>6</v>
      </c>
      <c r="F213" s="1740"/>
      <c r="G213" s="1339"/>
      <c r="H213" s="1585"/>
      <c r="I213" s="1513"/>
      <c r="J213" s="1550"/>
      <c r="K213" s="1319"/>
      <c r="L213" s="1701" t="str">
        <f t="shared" si="43"/>
        <v/>
      </c>
      <c r="M213" s="1702" t="str">
        <f t="shared" si="44"/>
        <v/>
      </c>
      <c r="N213" s="1703" t="str">
        <f t="shared" si="45"/>
        <v/>
      </c>
      <c r="O213" s="372" t="str">
        <f t="shared" ref="O213" si="46">IF(P213=0,"",IF(P213="",P213,IF(N213&gt;P213,"Preço em alta",IF(N213&lt;P213,"Preço em baixa","Preço estável"))))</f>
        <v/>
      </c>
      <c r="P213" s="1703" t="s">
        <v>31</v>
      </c>
    </row>
    <row r="214" spans="1:16" ht="18" customHeight="1" x14ac:dyDescent="0.3">
      <c r="A214" s="210">
        <f>IF(COUNTIF(F214:K214,"&gt;0")&gt;0,COUNTIF(A$1:A213,"&gt;0")+1,"")</f>
        <v>43</v>
      </c>
      <c r="B214" s="303" t="s">
        <v>26</v>
      </c>
      <c r="C214" s="312" t="s">
        <v>123</v>
      </c>
      <c r="D214" s="305" t="s">
        <v>86</v>
      </c>
      <c r="E214" s="898">
        <v>18</v>
      </c>
      <c r="F214" s="1751">
        <v>70</v>
      </c>
      <c r="G214" s="1348"/>
      <c r="H214" s="1600"/>
      <c r="I214" s="1522"/>
      <c r="J214" s="1552"/>
      <c r="K214" s="1320"/>
      <c r="L214" s="1701">
        <f t="shared" si="43"/>
        <v>70</v>
      </c>
      <c r="M214" s="1702">
        <f t="shared" si="44"/>
        <v>70</v>
      </c>
      <c r="N214" s="1703">
        <f t="shared" si="45"/>
        <v>70</v>
      </c>
      <c r="O214" s="372" t="str">
        <f t="shared" si="19"/>
        <v>Preço estável</v>
      </c>
      <c r="P214" s="1703">
        <v>70</v>
      </c>
    </row>
    <row r="215" spans="1:16" ht="18" customHeight="1" x14ac:dyDescent="0.3">
      <c r="A215" s="210" t="str">
        <f>IF(COUNTIF(F215:K215,"&gt;0")&gt;0,COUNTIF(A$1:A214,"&gt;0")+1,"")</f>
        <v/>
      </c>
      <c r="B215" s="306" t="s">
        <v>26</v>
      </c>
      <c r="C215" s="339" t="s">
        <v>123</v>
      </c>
      <c r="D215" s="252" t="s">
        <v>157</v>
      </c>
      <c r="E215" s="884">
        <v>15</v>
      </c>
      <c r="F215" s="1743"/>
      <c r="G215" s="1342"/>
      <c r="H215" s="1590"/>
      <c r="I215" s="1516"/>
      <c r="J215" s="1563"/>
      <c r="K215" s="1325"/>
      <c r="L215" s="1701" t="str">
        <f t="shared" si="43"/>
        <v/>
      </c>
      <c r="M215" s="1702" t="str">
        <f t="shared" si="44"/>
        <v/>
      </c>
      <c r="N215" s="1703" t="str">
        <f t="shared" si="45"/>
        <v/>
      </c>
      <c r="O215" s="372"/>
      <c r="P215" s="1703" t="s">
        <v>31</v>
      </c>
    </row>
    <row r="216" spans="1:16" ht="18" customHeight="1" x14ac:dyDescent="0.3">
      <c r="A216" s="210" t="str">
        <f>IF(COUNTIF(F216:K216,"&gt;0")&gt;0,COUNTIF(A$1:A215,"&gt;0")+1,"")</f>
        <v/>
      </c>
      <c r="B216" s="306" t="s">
        <v>26</v>
      </c>
      <c r="C216" s="340" t="s">
        <v>123</v>
      </c>
      <c r="D216" s="252" t="s">
        <v>157</v>
      </c>
      <c r="E216" s="884">
        <v>12</v>
      </c>
      <c r="F216" s="1743"/>
      <c r="G216" s="1342"/>
      <c r="H216" s="1590"/>
      <c r="I216" s="1516"/>
      <c r="J216" s="1563"/>
      <c r="K216" s="1325"/>
      <c r="L216" s="1701" t="str">
        <f t="shared" si="43"/>
        <v/>
      </c>
      <c r="M216" s="1702" t="str">
        <f t="shared" si="44"/>
        <v/>
      </c>
      <c r="N216" s="1703" t="str">
        <f t="shared" si="45"/>
        <v/>
      </c>
      <c r="O216" s="372" t="str">
        <f t="shared" si="19"/>
        <v/>
      </c>
      <c r="P216" s="1703" t="s">
        <v>31</v>
      </c>
    </row>
    <row r="217" spans="1:16" ht="18" customHeight="1" thickBot="1" x14ac:dyDescent="0.35">
      <c r="A217" s="210" t="str">
        <f>IF(COUNTIF(F217:K217,"&gt;0")&gt;0,COUNTIF(A$1:A216,"&gt;0")+1,"")</f>
        <v/>
      </c>
      <c r="B217" s="260" t="s">
        <v>26</v>
      </c>
      <c r="C217" s="341" t="s">
        <v>123</v>
      </c>
      <c r="D217" s="218" t="s">
        <v>184</v>
      </c>
      <c r="E217" s="875">
        <v>9</v>
      </c>
      <c r="F217" s="1742"/>
      <c r="G217" s="1341"/>
      <c r="H217" s="1587"/>
      <c r="I217" s="1515"/>
      <c r="J217" s="1588"/>
      <c r="K217" s="1589"/>
      <c r="L217" s="1701" t="str">
        <f t="shared" si="43"/>
        <v/>
      </c>
      <c r="M217" s="1702" t="str">
        <f t="shared" si="44"/>
        <v/>
      </c>
      <c r="N217" s="1703" t="str">
        <f t="shared" si="45"/>
        <v/>
      </c>
      <c r="O217" s="372" t="str">
        <f t="shared" si="19"/>
        <v/>
      </c>
      <c r="P217" s="1703" t="s">
        <v>31</v>
      </c>
    </row>
    <row r="218" spans="1:16" ht="18" customHeight="1" thickBot="1" x14ac:dyDescent="0.35">
      <c r="A218" s="210" t="str">
        <f>IF(COUNTIF(F218:K218,"&gt;0")&gt;0,COUNTIF(A$1:A217,"&gt;0")+1,"")</f>
        <v/>
      </c>
      <c r="B218" s="310" t="s">
        <v>26</v>
      </c>
      <c r="C218" s="337" t="s">
        <v>126</v>
      </c>
      <c r="D218" s="222" t="s">
        <v>157</v>
      </c>
      <c r="E218" s="876">
        <v>10</v>
      </c>
      <c r="F218" s="1744"/>
      <c r="G218" s="1343"/>
      <c r="H218" s="1591"/>
      <c r="I218" s="1517"/>
      <c r="J218" s="1541"/>
      <c r="K218" s="1314"/>
      <c r="L218" s="1701" t="str">
        <f t="shared" si="43"/>
        <v/>
      </c>
      <c r="M218" s="1702" t="str">
        <f t="shared" si="44"/>
        <v/>
      </c>
      <c r="N218" s="1703" t="str">
        <f t="shared" si="45"/>
        <v/>
      </c>
      <c r="O218" s="372" t="str">
        <f t="shared" si="19"/>
        <v/>
      </c>
      <c r="P218" s="1703" t="s">
        <v>31</v>
      </c>
    </row>
    <row r="219" spans="1:16" ht="18" customHeight="1" x14ac:dyDescent="0.3">
      <c r="A219" s="210">
        <f>IF(COUNTIF(F219:K219,"&gt;0")&gt;0,COUNTIF(A$1:A218,"&gt;0")+1,"")</f>
        <v>44</v>
      </c>
      <c r="B219" s="260" t="s">
        <v>26</v>
      </c>
      <c r="C219" s="301" t="s">
        <v>124</v>
      </c>
      <c r="D219" s="342" t="s">
        <v>51</v>
      </c>
      <c r="E219" s="875">
        <v>18</v>
      </c>
      <c r="F219" s="1751">
        <v>70</v>
      </c>
      <c r="G219" s="1348"/>
      <c r="H219" s="1600"/>
      <c r="I219" s="1522"/>
      <c r="J219" s="1552"/>
      <c r="K219" s="1320"/>
      <c r="L219" s="1701">
        <f t="shared" si="43"/>
        <v>70</v>
      </c>
      <c r="M219" s="1702">
        <f t="shared" si="44"/>
        <v>70</v>
      </c>
      <c r="N219" s="1703">
        <f t="shared" si="45"/>
        <v>70</v>
      </c>
      <c r="O219" s="372" t="str">
        <f t="shared" si="19"/>
        <v>Preço estável</v>
      </c>
      <c r="P219" s="1703">
        <v>70</v>
      </c>
    </row>
    <row r="220" spans="1:16" ht="18" customHeight="1" x14ac:dyDescent="0.3">
      <c r="A220" s="210" t="str">
        <f>IF(COUNTIF(F220:K220,"&gt;0")&gt;0,COUNTIF(A$1:A219,"&gt;0")+1,"")</f>
        <v/>
      </c>
      <c r="B220" s="306" t="s">
        <v>26</v>
      </c>
      <c r="C220" s="307" t="s">
        <v>124</v>
      </c>
      <c r="D220" s="252" t="s">
        <v>157</v>
      </c>
      <c r="E220" s="884">
        <v>13</v>
      </c>
      <c r="F220" s="1742"/>
      <c r="G220" s="1341"/>
      <c r="H220" s="1587"/>
      <c r="I220" s="1515"/>
      <c r="J220" s="1588"/>
      <c r="K220" s="1589"/>
      <c r="L220" s="1701" t="str">
        <f t="shared" si="43"/>
        <v/>
      </c>
      <c r="M220" s="1702" t="str">
        <f t="shared" si="44"/>
        <v/>
      </c>
      <c r="N220" s="1703" t="str">
        <f t="shared" si="45"/>
        <v/>
      </c>
      <c r="O220" s="372" t="str">
        <f t="shared" si="19"/>
        <v/>
      </c>
      <c r="P220" s="1703" t="s">
        <v>31</v>
      </c>
    </row>
    <row r="221" spans="1:16" ht="18" customHeight="1" thickBot="1" x14ac:dyDescent="0.35">
      <c r="A221" s="210" t="str">
        <f>IF(COUNTIF(F221:K221,"&gt;0")&gt;0,COUNTIF(A$1:A220,"&gt;0")+1,"")</f>
        <v/>
      </c>
      <c r="B221" s="343" t="s">
        <v>26</v>
      </c>
      <c r="C221" s="301" t="s">
        <v>124</v>
      </c>
      <c r="D221" s="218" t="s">
        <v>184</v>
      </c>
      <c r="E221" s="1309" t="s">
        <v>208</v>
      </c>
      <c r="F221" s="1742"/>
      <c r="G221" s="1341"/>
      <c r="H221" s="1587"/>
      <c r="I221" s="1515"/>
      <c r="J221" s="1588"/>
      <c r="K221" s="1589"/>
      <c r="L221" s="1701" t="str">
        <f t="shared" si="43"/>
        <v/>
      </c>
      <c r="M221" s="1702" t="str">
        <f t="shared" si="44"/>
        <v/>
      </c>
      <c r="N221" s="1703" t="str">
        <f t="shared" si="45"/>
        <v/>
      </c>
      <c r="O221" s="372" t="str">
        <f t="shared" si="19"/>
        <v/>
      </c>
      <c r="P221" s="1703" t="s">
        <v>31</v>
      </c>
    </row>
    <row r="222" spans="1:16" ht="18" customHeight="1" thickTop="1" thickBot="1" x14ac:dyDescent="0.35">
      <c r="A222" s="210" t="str">
        <f>IF(COUNTIF(F222:K222,"&gt;0")&gt;0,COUNTIF(A$1:A221,"&gt;0")+1,"")</f>
        <v/>
      </c>
      <c r="B222" s="925" t="s">
        <v>281</v>
      </c>
      <c r="C222" s="274"/>
      <c r="D222" s="243"/>
      <c r="E222" s="883"/>
      <c r="F222" s="1737"/>
      <c r="G222" s="1335"/>
      <c r="H222" s="1581"/>
      <c r="I222" s="1509"/>
      <c r="J222" s="1556"/>
      <c r="K222" s="1322"/>
      <c r="L222" s="1701" t="str">
        <f t="shared" si="43"/>
        <v/>
      </c>
      <c r="M222" s="1702" t="str">
        <f t="shared" si="44"/>
        <v/>
      </c>
      <c r="N222" s="1703" t="str">
        <f t="shared" si="45"/>
        <v/>
      </c>
      <c r="O222" s="372" t="str">
        <f>IF(P222=0,"",IF(P222="",P222,IF(N222&gt;P222,"Preço em alta",IF(N222&lt;P222,"Preço em baixa","Preço estável"))))</f>
        <v/>
      </c>
      <c r="P222" s="1703" t="s">
        <v>31</v>
      </c>
    </row>
    <row r="223" spans="1:16" ht="18" customHeight="1" thickTop="1" x14ac:dyDescent="0.3">
      <c r="A223" s="210" t="str">
        <f>IF(COUNTIF(F223:K223,"&gt;0")&gt;0,COUNTIF(A$1:A222,"&gt;0")+1,"")</f>
        <v/>
      </c>
      <c r="B223" s="1681" t="s">
        <v>132</v>
      </c>
      <c r="C223" s="1682" t="s">
        <v>133</v>
      </c>
      <c r="D223" s="1683" t="s">
        <v>51</v>
      </c>
      <c r="E223" s="1684"/>
      <c r="F223" s="1749"/>
      <c r="G223" s="1336"/>
      <c r="H223" s="1582"/>
      <c r="I223" s="1510"/>
      <c r="J223" s="1548"/>
      <c r="K223" s="1318"/>
      <c r="L223" s="1701" t="str">
        <f t="shared" si="43"/>
        <v/>
      </c>
      <c r="M223" s="1702" t="str">
        <f t="shared" si="44"/>
        <v/>
      </c>
      <c r="N223" s="1703" t="str">
        <f t="shared" si="45"/>
        <v/>
      </c>
      <c r="O223" s="372" t="str">
        <f t="shared" si="19"/>
        <v/>
      </c>
      <c r="P223" s="1703" t="s">
        <v>31</v>
      </c>
    </row>
    <row r="224" spans="1:16" ht="18" customHeight="1" thickBot="1" x14ac:dyDescent="0.35">
      <c r="A224" s="210" t="str">
        <f>IF(COUNTIF(F224:K224,"&gt;0")&gt;0,COUNTIF(A$1:A223,"&gt;0")+1,"")</f>
        <v/>
      </c>
      <c r="B224" s="319" t="s">
        <v>132</v>
      </c>
      <c r="C224" s="1685" t="s">
        <v>133</v>
      </c>
      <c r="D224" s="1147" t="s">
        <v>51</v>
      </c>
      <c r="E224" s="1686"/>
      <c r="F224" s="1740"/>
      <c r="G224" s="1339"/>
      <c r="H224" s="1585"/>
      <c r="I224" s="1513"/>
      <c r="J224" s="1550"/>
      <c r="K224" s="1319"/>
      <c r="L224" s="1701" t="str">
        <f t="shared" si="43"/>
        <v/>
      </c>
      <c r="M224" s="1702" t="str">
        <f t="shared" si="44"/>
        <v/>
      </c>
      <c r="N224" s="1703" t="str">
        <f t="shared" si="45"/>
        <v/>
      </c>
      <c r="O224" s="372" t="str">
        <f t="shared" ref="O224" si="47">IF(P224=0,"",IF(P224="",P224,IF(N224&gt;P224,"Preço em alta",IF(N224&lt;P224,"Preço em baixa","Preço estável"))))</f>
        <v/>
      </c>
      <c r="P224" s="1703" t="s">
        <v>31</v>
      </c>
    </row>
    <row r="225" spans="1:16" ht="18" customHeight="1" x14ac:dyDescent="0.3">
      <c r="A225" s="210" t="str">
        <f>IF(COUNTIF(F225:K225,"&gt;0")&gt;0,COUNTIF(A$1:A224,"&gt;0")+1,"")</f>
        <v/>
      </c>
      <c r="B225" s="910" t="s">
        <v>132</v>
      </c>
      <c r="C225" s="911" t="s">
        <v>134</v>
      </c>
      <c r="D225" s="912" t="s">
        <v>95</v>
      </c>
      <c r="E225" s="913">
        <v>13</v>
      </c>
      <c r="F225" s="1759"/>
      <c r="G225" s="1354"/>
      <c r="H225" s="1613"/>
      <c r="I225" s="1528"/>
      <c r="J225" s="1614"/>
      <c r="K225" s="1615"/>
      <c r="L225" s="1701" t="str">
        <f t="shared" si="43"/>
        <v/>
      </c>
      <c r="M225" s="1702" t="str">
        <f t="shared" si="44"/>
        <v/>
      </c>
      <c r="N225" s="1703" t="str">
        <f t="shared" si="45"/>
        <v/>
      </c>
      <c r="O225" s="372" t="str">
        <f>IF(P225=0,"",IF(P225="",P225,IF(N225&gt;P225,"Preço em alta",IF(N225&lt;P225,"Preço em baixa","Preço estável"))))</f>
        <v>Preço em alta</v>
      </c>
      <c r="P225" s="1703">
        <v>45</v>
      </c>
    </row>
    <row r="226" spans="1:16" ht="18" customHeight="1" thickBot="1" x14ac:dyDescent="0.35">
      <c r="A226" s="210">
        <f>IF(COUNTIF(F226:K226,"&gt;0")&gt;0,COUNTIF(A$1:A225,"&gt;0")+1,"")</f>
        <v>45</v>
      </c>
      <c r="B226" s="279" t="s">
        <v>132</v>
      </c>
      <c r="C226" s="344" t="s">
        <v>134</v>
      </c>
      <c r="D226" s="345" t="s">
        <v>51</v>
      </c>
      <c r="E226" s="902">
        <v>13</v>
      </c>
      <c r="F226" s="1736">
        <v>85</v>
      </c>
      <c r="G226" s="1334"/>
      <c r="H226" s="1580">
        <v>80</v>
      </c>
      <c r="I226" s="1508"/>
      <c r="J226" s="1546"/>
      <c r="K226" s="1317"/>
      <c r="L226" s="1701">
        <f t="shared" si="43"/>
        <v>80</v>
      </c>
      <c r="M226" s="1702">
        <f t="shared" si="44"/>
        <v>85</v>
      </c>
      <c r="N226" s="1703">
        <f t="shared" si="45"/>
        <v>80</v>
      </c>
      <c r="O226" s="372" t="str">
        <f t="shared" si="19"/>
        <v>Preço em alta</v>
      </c>
      <c r="P226" s="1703">
        <v>70</v>
      </c>
    </row>
    <row r="227" spans="1:16" ht="18" customHeight="1" thickTop="1" x14ac:dyDescent="0.3">
      <c r="A227" s="210">
        <f>IF(COUNTIF(F227:K227,"&gt;0")&gt;0,COUNTIF(A$1:A226,"&gt;0")+1,"")</f>
        <v>46</v>
      </c>
      <c r="B227" s="1299" t="s">
        <v>135</v>
      </c>
      <c r="C227" s="1300" t="s">
        <v>142</v>
      </c>
      <c r="D227" s="1141" t="s">
        <v>482</v>
      </c>
      <c r="E227" s="1144"/>
      <c r="F227" s="1739">
        <v>70</v>
      </c>
      <c r="G227" s="1338"/>
      <c r="H227" s="1584"/>
      <c r="I227" s="1512"/>
      <c r="J227" s="1559"/>
      <c r="K227" s="1313"/>
      <c r="L227" s="1701">
        <f t="shared" si="43"/>
        <v>70</v>
      </c>
      <c r="M227" s="1702">
        <f t="shared" si="44"/>
        <v>70</v>
      </c>
      <c r="N227" s="1703">
        <f t="shared" si="45"/>
        <v>70</v>
      </c>
      <c r="O227" s="372" t="str">
        <f t="shared" ref="O227" si="48">IF(P227=0,"",IF(P227="",P227,IF(N227&gt;P227,"Preço em alta",IF(N227&lt;P227,"Preço em baixa","Preço estável"))))</f>
        <v>Preço estável</v>
      </c>
      <c r="P227" s="1703">
        <v>70</v>
      </c>
    </row>
    <row r="228" spans="1:16" ht="18" customHeight="1" thickBot="1" x14ac:dyDescent="0.35">
      <c r="A228" s="210">
        <f>IF(COUNTIF(F228:K228,"&gt;0")&gt;0,COUNTIF(A$1:A227,"&gt;0")+1,"")</f>
        <v>47</v>
      </c>
      <c r="B228" s="1254" t="s">
        <v>135</v>
      </c>
      <c r="C228" s="1301" t="s">
        <v>142</v>
      </c>
      <c r="D228" s="1302" t="s">
        <v>486</v>
      </c>
      <c r="E228" s="1303"/>
      <c r="F228" s="1757">
        <v>70</v>
      </c>
      <c r="G228" s="1353"/>
      <c r="H228" s="1609"/>
      <c r="I228" s="1527"/>
      <c r="J228" s="1573"/>
      <c r="K228" s="1574"/>
      <c r="L228" s="1701">
        <f t="shared" si="43"/>
        <v>70</v>
      </c>
      <c r="M228" s="1702">
        <f t="shared" si="44"/>
        <v>70</v>
      </c>
      <c r="N228" s="1703">
        <f t="shared" si="45"/>
        <v>70</v>
      </c>
      <c r="O228" s="372" t="str">
        <f t="shared" ref="O228:O229" si="49">IF(P228=0,"",IF(P228="",P228,IF(N228&gt;P228,"Preço em alta",IF(N228&lt;P228,"Preço em baixa","Preço estável"))))</f>
        <v>Preço em alta</v>
      </c>
      <c r="P228" s="1703">
        <v>65</v>
      </c>
    </row>
    <row r="229" spans="1:16" ht="18" customHeight="1" thickBot="1" x14ac:dyDescent="0.35">
      <c r="A229" s="210">
        <f>IF(COUNTIF(F229:K229,"&gt;0")&gt;0,COUNTIF(A$1:A228,"&gt;0")+1,"")</f>
        <v>48</v>
      </c>
      <c r="B229" s="322" t="s">
        <v>135</v>
      </c>
      <c r="C229" s="1157" t="s">
        <v>328</v>
      </c>
      <c r="D229" s="1302" t="s">
        <v>492</v>
      </c>
      <c r="E229" s="1158"/>
      <c r="F229" s="1741">
        <v>80</v>
      </c>
      <c r="G229" s="1340"/>
      <c r="H229" s="1586"/>
      <c r="I229" s="1514"/>
      <c r="J229" s="1558"/>
      <c r="K229" s="1323"/>
      <c r="L229" s="1701">
        <f t="shared" si="43"/>
        <v>80</v>
      </c>
      <c r="M229" s="1702">
        <f t="shared" si="44"/>
        <v>80</v>
      </c>
      <c r="N229" s="1703">
        <f t="shared" si="45"/>
        <v>80</v>
      </c>
      <c r="O229" s="372" t="str">
        <f t="shared" si="49"/>
        <v>Preço estável</v>
      </c>
      <c r="P229" s="1703">
        <v>80</v>
      </c>
    </row>
    <row r="230" spans="1:16" ht="18" customHeight="1" thickBot="1" x14ac:dyDescent="0.35">
      <c r="A230" s="210" t="str">
        <f>IF(COUNTIF(F230:K230,"&gt;0")&gt;0,COUNTIF(A$1:A229,"&gt;0")+1,"")</f>
        <v/>
      </c>
      <c r="B230" s="338" t="s">
        <v>135</v>
      </c>
      <c r="C230" s="542" t="s">
        <v>136</v>
      </c>
      <c r="D230" s="265" t="s">
        <v>51</v>
      </c>
      <c r="E230" s="1137">
        <v>12</v>
      </c>
      <c r="F230" s="1753"/>
      <c r="G230" s="1350"/>
      <c r="H230" s="1602"/>
      <c r="I230" s="1524"/>
      <c r="J230" s="1565"/>
      <c r="K230" s="1566"/>
      <c r="L230" s="1701" t="str">
        <f t="shared" si="43"/>
        <v/>
      </c>
      <c r="M230" s="1702" t="str">
        <f t="shared" si="44"/>
        <v/>
      </c>
      <c r="N230" s="1703" t="str">
        <f t="shared" si="45"/>
        <v/>
      </c>
      <c r="O230" s="372" t="str">
        <f>IF(P230=0,"",IF(P230="",P230,IF(N230&gt;P230,"Preço em alta",IF(N230&lt;P230,"Preço em baixa","Preço estável"))))</f>
        <v/>
      </c>
      <c r="P230" s="1703" t="s">
        <v>31</v>
      </c>
    </row>
    <row r="231" spans="1:16" ht="18" customHeight="1" thickBot="1" x14ac:dyDescent="0.35">
      <c r="A231" s="210">
        <f>IF(COUNTIF(F231:K231,"&gt;0")&gt;0,COUNTIF(A$1:A230,"&gt;0")+1,"")</f>
        <v>49</v>
      </c>
      <c r="B231" s="539" t="s">
        <v>135</v>
      </c>
      <c r="C231" s="540" t="s">
        <v>481</v>
      </c>
      <c r="D231" s="332" t="s">
        <v>494</v>
      </c>
      <c r="E231" s="1136"/>
      <c r="F231" s="1744">
        <v>45</v>
      </c>
      <c r="G231" s="1343"/>
      <c r="H231" s="1591"/>
      <c r="I231" s="1517"/>
      <c r="J231" s="1541"/>
      <c r="K231" s="1314"/>
      <c r="L231" s="1701">
        <f t="shared" si="43"/>
        <v>45</v>
      </c>
      <c r="M231" s="1702">
        <f t="shared" si="44"/>
        <v>45</v>
      </c>
      <c r="N231" s="1703">
        <f t="shared" si="45"/>
        <v>45</v>
      </c>
      <c r="O231" s="372" t="str">
        <f>IF(P231=0,"",IF(P231="",P231,IF(N231&gt;P231,"Preço em alta",IF(N231&lt;P231,"Preço em baixa","Preço estável"))))</f>
        <v>Preço em baixa</v>
      </c>
      <c r="P231" s="1703">
        <v>50</v>
      </c>
    </row>
    <row r="232" spans="1:16" ht="18" customHeight="1" thickBot="1" x14ac:dyDescent="0.35">
      <c r="A232" s="210" t="str">
        <f>IF(COUNTIF(F232:K232,"&gt;0")&gt;0,COUNTIF(A$1:A231,"&gt;0")+1,"")</f>
        <v/>
      </c>
      <c r="B232" s="539" t="s">
        <v>135</v>
      </c>
      <c r="C232" s="540" t="s">
        <v>397</v>
      </c>
      <c r="D232" s="332" t="s">
        <v>51</v>
      </c>
      <c r="E232" s="1136" t="s">
        <v>130</v>
      </c>
      <c r="F232" s="1744"/>
      <c r="G232" s="1343"/>
      <c r="H232" s="1591"/>
      <c r="I232" s="1517"/>
      <c r="J232" s="1541"/>
      <c r="K232" s="1314"/>
      <c r="L232" s="1701" t="str">
        <f t="shared" si="43"/>
        <v/>
      </c>
      <c r="M232" s="1702" t="str">
        <f t="shared" si="44"/>
        <v/>
      </c>
      <c r="N232" s="1703" t="str">
        <f t="shared" si="45"/>
        <v/>
      </c>
      <c r="O232" s="372" t="str">
        <f t="shared" si="19"/>
        <v/>
      </c>
      <c r="P232" s="1703" t="s">
        <v>31</v>
      </c>
    </row>
    <row r="233" spans="1:16" ht="18" customHeight="1" thickBot="1" x14ac:dyDescent="0.35">
      <c r="A233" s="210" t="str">
        <f>IF(COUNTIF(F233:K233,"&gt;0")&gt;0,COUNTIF(A$1:A232,"&gt;0")+1,"")</f>
        <v/>
      </c>
      <c r="B233" s="539" t="s">
        <v>135</v>
      </c>
      <c r="C233" s="540" t="s">
        <v>435</v>
      </c>
      <c r="D233" s="332" t="s">
        <v>51</v>
      </c>
      <c r="E233" s="901">
        <v>7</v>
      </c>
      <c r="F233" s="1744"/>
      <c r="G233" s="1343"/>
      <c r="H233" s="1591"/>
      <c r="I233" s="1517"/>
      <c r="J233" s="1541"/>
      <c r="K233" s="1314"/>
      <c r="L233" s="1701" t="str">
        <f t="shared" si="43"/>
        <v/>
      </c>
      <c r="M233" s="1702" t="str">
        <f t="shared" si="44"/>
        <v/>
      </c>
      <c r="N233" s="1703" t="str">
        <f t="shared" si="45"/>
        <v/>
      </c>
      <c r="O233" s="372" t="str">
        <f t="shared" si="19"/>
        <v/>
      </c>
      <c r="P233" s="1703" t="s">
        <v>31</v>
      </c>
    </row>
    <row r="234" spans="1:16" ht="18" customHeight="1" thickBot="1" x14ac:dyDescent="0.35">
      <c r="A234" s="210">
        <f>IF(COUNTIF(F234:K234,"&gt;0")&gt;0,COUNTIF(A$1:A233,"&gt;0")+1,"")</f>
        <v>50</v>
      </c>
      <c r="B234" s="539" t="s">
        <v>135</v>
      </c>
      <c r="C234" s="540" t="s">
        <v>219</v>
      </c>
      <c r="D234" s="332" t="s">
        <v>482</v>
      </c>
      <c r="E234" s="1136"/>
      <c r="F234" s="1744">
        <v>65</v>
      </c>
      <c r="G234" s="1343"/>
      <c r="H234" s="1591"/>
      <c r="I234" s="1517"/>
      <c r="J234" s="1541"/>
      <c r="K234" s="1314"/>
      <c r="L234" s="1701">
        <f t="shared" si="43"/>
        <v>65</v>
      </c>
      <c r="M234" s="1702">
        <f t="shared" si="44"/>
        <v>65</v>
      </c>
      <c r="N234" s="1703">
        <f t="shared" si="45"/>
        <v>65</v>
      </c>
      <c r="O234" s="372" t="str">
        <f t="shared" ref="O234" si="50">IF(P234=0,"",IF(P234="",P234,IF(N234&gt;P234,"Preço em alta",IF(N234&lt;P234,"Preço em baixa","Preço estável"))))</f>
        <v>Preço estável</v>
      </c>
      <c r="P234" s="1703">
        <v>65</v>
      </c>
    </row>
    <row r="235" spans="1:16" ht="18" customHeight="1" thickBot="1" x14ac:dyDescent="0.35">
      <c r="A235" s="210" t="str">
        <f>IF(COUNTIF(F235:K235,"&gt;0")&gt;0,COUNTIF(A$1:A234,"&gt;0")+1,"")</f>
        <v/>
      </c>
      <c r="B235" s="539" t="s">
        <v>135</v>
      </c>
      <c r="C235" s="540" t="s">
        <v>142</v>
      </c>
      <c r="D235" s="332" t="s">
        <v>51</v>
      </c>
      <c r="E235" s="1135">
        <v>8</v>
      </c>
      <c r="F235" s="1744"/>
      <c r="G235" s="1343"/>
      <c r="H235" s="1591"/>
      <c r="I235" s="1517"/>
      <c r="J235" s="1541"/>
      <c r="K235" s="1314"/>
      <c r="L235" s="1701" t="str">
        <f t="shared" si="43"/>
        <v/>
      </c>
      <c r="M235" s="1702" t="str">
        <f t="shared" si="44"/>
        <v/>
      </c>
      <c r="N235" s="1703" t="str">
        <f t="shared" si="45"/>
        <v/>
      </c>
      <c r="O235" s="372" t="str">
        <f t="shared" ref="O235:O245" si="51">IF(P235=0,"",IF(P235="",P235,IF(N235&gt;P235,"Preço em alta",IF(N235&lt;P235,"Preço em baixa","Preço estável"))))</f>
        <v/>
      </c>
      <c r="P235" s="1703" t="s">
        <v>31</v>
      </c>
    </row>
    <row r="236" spans="1:16" ht="18" customHeight="1" thickBot="1" x14ac:dyDescent="0.35">
      <c r="A236" s="210" t="str">
        <f>IF(COUNTIF(F236:K236,"&gt;0")&gt;0,COUNTIF(A$1:A235,"&gt;0")+1,"")</f>
        <v/>
      </c>
      <c r="B236" s="336" t="s">
        <v>135</v>
      </c>
      <c r="C236" s="311" t="s">
        <v>256</v>
      </c>
      <c r="D236" s="222" t="s">
        <v>491</v>
      </c>
      <c r="E236" s="1136"/>
      <c r="F236" s="1744"/>
      <c r="G236" s="1343"/>
      <c r="H236" s="1591"/>
      <c r="I236" s="1517"/>
      <c r="J236" s="1541"/>
      <c r="K236" s="1314"/>
      <c r="L236" s="1701" t="str">
        <f t="shared" si="43"/>
        <v/>
      </c>
      <c r="M236" s="1702" t="str">
        <f t="shared" si="44"/>
        <v/>
      </c>
      <c r="N236" s="1703" t="str">
        <f t="shared" si="45"/>
        <v/>
      </c>
      <c r="O236" s="372" t="str">
        <f t="shared" si="51"/>
        <v/>
      </c>
      <c r="P236" s="1703" t="s">
        <v>31</v>
      </c>
    </row>
    <row r="237" spans="1:16" ht="18" customHeight="1" thickBot="1" x14ac:dyDescent="0.35">
      <c r="A237" s="210" t="str">
        <f>IF(COUNTIF(F237:K237,"&gt;0")&gt;0,COUNTIF(A$1:A236,"&gt;0")+1,"")</f>
        <v/>
      </c>
      <c r="B237" s="336" t="s">
        <v>135</v>
      </c>
      <c r="C237" s="311" t="s">
        <v>314</v>
      </c>
      <c r="D237" s="222" t="s">
        <v>51</v>
      </c>
      <c r="E237" s="1136"/>
      <c r="F237" s="1744"/>
      <c r="G237" s="1343"/>
      <c r="H237" s="1591"/>
      <c r="I237" s="1517"/>
      <c r="J237" s="1541"/>
      <c r="K237" s="1314"/>
      <c r="L237" s="1701" t="str">
        <f t="shared" si="43"/>
        <v/>
      </c>
      <c r="M237" s="1702" t="str">
        <f t="shared" si="44"/>
        <v/>
      </c>
      <c r="N237" s="1703" t="str">
        <f t="shared" si="45"/>
        <v/>
      </c>
      <c r="O237" s="372" t="str">
        <f t="shared" si="51"/>
        <v/>
      </c>
      <c r="P237" s="1703" t="s">
        <v>31</v>
      </c>
    </row>
    <row r="238" spans="1:16" ht="18" customHeight="1" thickBot="1" x14ac:dyDescent="0.35">
      <c r="A238" s="210" t="str">
        <f>IF(COUNTIF(F238:K238,"&gt;0")&gt;0,COUNTIF(A$1:A237,"&gt;0")+1,"")</f>
        <v/>
      </c>
      <c r="B238" s="336" t="s">
        <v>135</v>
      </c>
      <c r="C238" s="311" t="s">
        <v>279</v>
      </c>
      <c r="D238" s="222" t="s">
        <v>424</v>
      </c>
      <c r="E238" s="1135"/>
      <c r="F238" s="1744"/>
      <c r="G238" s="1343"/>
      <c r="H238" s="1591"/>
      <c r="I238" s="1517"/>
      <c r="J238" s="1541"/>
      <c r="K238" s="1314"/>
      <c r="L238" s="1701" t="str">
        <f t="shared" si="43"/>
        <v/>
      </c>
      <c r="M238" s="1702" t="str">
        <f t="shared" si="44"/>
        <v/>
      </c>
      <c r="N238" s="1703" t="str">
        <f t="shared" si="45"/>
        <v/>
      </c>
      <c r="O238" s="372" t="str">
        <f t="shared" si="51"/>
        <v/>
      </c>
      <c r="P238" s="1703" t="s">
        <v>31</v>
      </c>
    </row>
    <row r="239" spans="1:16" ht="18" customHeight="1" thickBot="1" x14ac:dyDescent="0.35">
      <c r="A239" s="210">
        <f>IF(COUNTIF(F239:K239,"&gt;0")&gt;0,COUNTIF(A$1:A238,"&gt;0")+1,"")</f>
        <v>51</v>
      </c>
      <c r="B239" s="336" t="s">
        <v>135</v>
      </c>
      <c r="C239" s="311" t="s">
        <v>408</v>
      </c>
      <c r="D239" s="222" t="s">
        <v>473</v>
      </c>
      <c r="E239" s="1136"/>
      <c r="F239" s="1744">
        <v>25</v>
      </c>
      <c r="G239" s="1343"/>
      <c r="H239" s="1591"/>
      <c r="I239" s="1517"/>
      <c r="J239" s="1541"/>
      <c r="K239" s="1314"/>
      <c r="L239" s="1701">
        <f t="shared" si="43"/>
        <v>25</v>
      </c>
      <c r="M239" s="1702">
        <f t="shared" si="44"/>
        <v>25</v>
      </c>
      <c r="N239" s="1703">
        <f t="shared" si="45"/>
        <v>25</v>
      </c>
      <c r="O239" s="372" t="str">
        <f t="shared" si="51"/>
        <v>Preço estável</v>
      </c>
      <c r="P239" s="1703">
        <v>25</v>
      </c>
    </row>
    <row r="240" spans="1:16" ht="18" customHeight="1" thickBot="1" x14ac:dyDescent="0.35">
      <c r="A240" s="210" t="str">
        <f>IF(COUNTIF(F240:K240,"&gt;0")&gt;0,COUNTIF(A$1:A239,"&gt;0")+1,"")</f>
        <v/>
      </c>
      <c r="B240" s="1298" t="s">
        <v>135</v>
      </c>
      <c r="C240" s="311" t="s">
        <v>408</v>
      </c>
      <c r="D240" s="222" t="s">
        <v>456</v>
      </c>
      <c r="E240" s="1136"/>
      <c r="F240" s="1744"/>
      <c r="G240" s="1343"/>
      <c r="H240" s="1591"/>
      <c r="I240" s="1517"/>
      <c r="J240" s="1541"/>
      <c r="K240" s="1314"/>
      <c r="L240" s="1701" t="str">
        <f t="shared" si="43"/>
        <v/>
      </c>
      <c r="M240" s="1702" t="str">
        <f t="shared" si="44"/>
        <v/>
      </c>
      <c r="N240" s="1703" t="str">
        <f t="shared" si="45"/>
        <v/>
      </c>
      <c r="O240" s="372"/>
      <c r="P240" s="1703" t="s">
        <v>31</v>
      </c>
    </row>
    <row r="241" spans="1:16" ht="18" customHeight="1" thickBot="1" x14ac:dyDescent="0.35">
      <c r="A241" s="210" t="str">
        <f>IF(COUNTIF(F241:K241,"&gt;0")&gt;0,COUNTIF(A$1:A240,"&gt;0")+1,"")</f>
        <v/>
      </c>
      <c r="B241" s="1298" t="s">
        <v>135</v>
      </c>
      <c r="C241" s="221" t="s">
        <v>365</v>
      </c>
      <c r="D241" s="222" t="s">
        <v>86</v>
      </c>
      <c r="E241" s="1135">
        <v>5</v>
      </c>
      <c r="F241" s="1744"/>
      <c r="G241" s="1343"/>
      <c r="H241" s="1591"/>
      <c r="I241" s="1517"/>
      <c r="J241" s="1541"/>
      <c r="K241" s="1314"/>
      <c r="L241" s="1701" t="str">
        <f t="shared" si="43"/>
        <v/>
      </c>
      <c r="M241" s="1702" t="str">
        <f t="shared" si="44"/>
        <v/>
      </c>
      <c r="N241" s="1703" t="str">
        <f t="shared" si="45"/>
        <v/>
      </c>
      <c r="O241" s="372" t="str">
        <f t="shared" ref="O241" si="52">IF(P241=0,"",IF(P241="",P241,IF(N241&gt;P241,"Preço em alta",IF(N241&lt;P241,"Preço em baixa","Preço estável"))))</f>
        <v/>
      </c>
      <c r="P241" s="1703" t="s">
        <v>31</v>
      </c>
    </row>
    <row r="242" spans="1:16" ht="18" customHeight="1" thickBot="1" x14ac:dyDescent="0.35">
      <c r="A242" s="210">
        <f>IF(COUNTIF(F242:K242,"&gt;0")&gt;0,COUNTIF(A$1:A241,"&gt;0")+1,"")</f>
        <v>52</v>
      </c>
      <c r="B242" s="539" t="s">
        <v>135</v>
      </c>
      <c r="C242" s="540" t="s">
        <v>303</v>
      </c>
      <c r="D242" s="332" t="s">
        <v>482</v>
      </c>
      <c r="E242" s="1136"/>
      <c r="F242" s="1744">
        <v>125</v>
      </c>
      <c r="G242" s="1343"/>
      <c r="H242" s="1591"/>
      <c r="I242" s="1517"/>
      <c r="J242" s="1541"/>
      <c r="K242" s="1314"/>
      <c r="L242" s="1701">
        <f t="shared" si="43"/>
        <v>125</v>
      </c>
      <c r="M242" s="1702">
        <f t="shared" si="44"/>
        <v>125</v>
      </c>
      <c r="N242" s="1703">
        <f t="shared" si="45"/>
        <v>125</v>
      </c>
      <c r="O242" s="372" t="str">
        <f t="shared" si="51"/>
        <v/>
      </c>
      <c r="P242" s="1703" t="s">
        <v>31</v>
      </c>
    </row>
    <row r="243" spans="1:16" ht="18" customHeight="1" thickBot="1" x14ac:dyDescent="0.35">
      <c r="A243" s="210" t="str">
        <f>IF(COUNTIF(F243:K243,"&gt;0")&gt;0,COUNTIF(A$1:A242,"&gt;0")+1,"")</f>
        <v/>
      </c>
      <c r="B243" s="539" t="s">
        <v>135</v>
      </c>
      <c r="C243" s="540" t="s">
        <v>412</v>
      </c>
      <c r="D243" s="332" t="s">
        <v>423</v>
      </c>
      <c r="E243" s="901"/>
      <c r="F243" s="1744"/>
      <c r="G243" s="1343"/>
      <c r="H243" s="1591"/>
      <c r="I243" s="1517"/>
      <c r="J243" s="1541"/>
      <c r="K243" s="1314"/>
      <c r="L243" s="1701" t="str">
        <f t="shared" si="43"/>
        <v/>
      </c>
      <c r="M243" s="1702" t="str">
        <f t="shared" si="44"/>
        <v/>
      </c>
      <c r="N243" s="1703" t="str">
        <f t="shared" si="45"/>
        <v/>
      </c>
      <c r="O243" s="372" t="str">
        <f t="shared" si="51"/>
        <v/>
      </c>
      <c r="P243" s="1703" t="s">
        <v>31</v>
      </c>
    </row>
    <row r="244" spans="1:16" ht="18" customHeight="1" thickBot="1" x14ac:dyDescent="0.35">
      <c r="A244" s="210" t="str">
        <f>IF(COUNTIF(F244:K244,"&gt;0")&gt;0,COUNTIF(A$1:A243,"&gt;0")+1,"")</f>
        <v/>
      </c>
      <c r="B244" s="539" t="s">
        <v>135</v>
      </c>
      <c r="C244" s="540" t="s">
        <v>411</v>
      </c>
      <c r="D244" s="332" t="s">
        <v>51</v>
      </c>
      <c r="E244" s="901">
        <v>9</v>
      </c>
      <c r="F244" s="1744"/>
      <c r="G244" s="1343"/>
      <c r="H244" s="1591"/>
      <c r="I244" s="1517"/>
      <c r="J244" s="1541"/>
      <c r="K244" s="1314"/>
      <c r="L244" s="1701" t="str">
        <f t="shared" si="43"/>
        <v/>
      </c>
      <c r="M244" s="1702" t="str">
        <f t="shared" si="44"/>
        <v/>
      </c>
      <c r="N244" s="1703" t="str">
        <f t="shared" si="45"/>
        <v/>
      </c>
      <c r="O244" s="372" t="str">
        <f t="shared" ref="O244" si="53">IF(P244=0,"",IF(P244="",P244,IF(N244&gt;P244,"Preço em alta",IF(N244&lt;P244,"Preço em baixa","Preço estável"))))</f>
        <v/>
      </c>
      <c r="P244" s="1703" t="s">
        <v>31</v>
      </c>
    </row>
    <row r="245" spans="1:16" ht="18" customHeight="1" thickBot="1" x14ac:dyDescent="0.35">
      <c r="A245" s="210" t="str">
        <f>IF(COUNTIF(F245:K245,"&gt;0")&gt;0,COUNTIF(A$1:A244,"&gt;0")+1,"")</f>
        <v/>
      </c>
      <c r="B245" s="539" t="s">
        <v>135</v>
      </c>
      <c r="C245" s="540" t="s">
        <v>137</v>
      </c>
      <c r="D245" s="332" t="s">
        <v>51</v>
      </c>
      <c r="E245" s="901">
        <v>8</v>
      </c>
      <c r="F245" s="1744"/>
      <c r="G245" s="1343"/>
      <c r="H245" s="1591"/>
      <c r="I245" s="1517"/>
      <c r="J245" s="1541"/>
      <c r="K245" s="1314"/>
      <c r="L245" s="1701" t="str">
        <f t="shared" si="43"/>
        <v/>
      </c>
      <c r="M245" s="1702" t="str">
        <f t="shared" si="44"/>
        <v/>
      </c>
      <c r="N245" s="1703" t="str">
        <f t="shared" si="45"/>
        <v/>
      </c>
      <c r="O245" s="372" t="str">
        <f t="shared" si="51"/>
        <v/>
      </c>
      <c r="P245" s="1703" t="s">
        <v>31</v>
      </c>
    </row>
    <row r="246" spans="1:16" ht="18" customHeight="1" thickBot="1" x14ac:dyDescent="0.35">
      <c r="A246" s="210" t="str">
        <f>IF(COUNTIF(F246:K246,"&gt;0")&gt;0,COUNTIF(A$1:A245,"&gt;0")+1,"")</f>
        <v/>
      </c>
      <c r="B246" s="262" t="s">
        <v>135</v>
      </c>
      <c r="C246" s="311" t="s">
        <v>258</v>
      </c>
      <c r="D246" s="222" t="s">
        <v>449</v>
      </c>
      <c r="E246" s="1135"/>
      <c r="F246" s="1744"/>
      <c r="G246" s="1343"/>
      <c r="H246" s="1591"/>
      <c r="I246" s="1517"/>
      <c r="J246" s="1541"/>
      <c r="K246" s="1314"/>
      <c r="L246" s="1701" t="str">
        <f t="shared" si="43"/>
        <v/>
      </c>
      <c r="M246" s="1702" t="str">
        <f t="shared" si="44"/>
        <v/>
      </c>
      <c r="N246" s="1703" t="str">
        <f t="shared" si="45"/>
        <v/>
      </c>
      <c r="O246" s="372" t="str">
        <f t="shared" si="19"/>
        <v/>
      </c>
      <c r="P246" s="1703" t="s">
        <v>31</v>
      </c>
    </row>
    <row r="247" spans="1:16" ht="18" customHeight="1" thickBot="1" x14ac:dyDescent="0.35">
      <c r="A247" s="210" t="str">
        <f>IF(COUNTIF(F247:K247,"&gt;0")&gt;0,COUNTIF(A$1:A246,"&gt;0")+1,"")</f>
        <v/>
      </c>
      <c r="B247" s="262" t="s">
        <v>135</v>
      </c>
      <c r="C247" s="311" t="s">
        <v>329</v>
      </c>
      <c r="D247" s="222" t="s">
        <v>51</v>
      </c>
      <c r="E247" s="1135">
        <v>6</v>
      </c>
      <c r="F247" s="1744"/>
      <c r="G247" s="1343"/>
      <c r="H247" s="1591"/>
      <c r="I247" s="1517"/>
      <c r="J247" s="1541"/>
      <c r="K247" s="1314"/>
      <c r="L247" s="1701" t="str">
        <f t="shared" si="43"/>
        <v/>
      </c>
      <c r="M247" s="1702" t="str">
        <f t="shared" si="44"/>
        <v/>
      </c>
      <c r="N247" s="1703" t="str">
        <f t="shared" si="45"/>
        <v/>
      </c>
      <c r="O247" s="372"/>
      <c r="P247" s="1703" t="s">
        <v>31</v>
      </c>
    </row>
    <row r="248" spans="1:16" ht="18" customHeight="1" thickBot="1" x14ac:dyDescent="0.35">
      <c r="A248" s="210" t="str">
        <f>IF(COUNTIF(F248:K248,"&gt;0")&gt;0,COUNTIF(A$1:A247,"&gt;0")+1,"")</f>
        <v/>
      </c>
      <c r="B248" s="336" t="s">
        <v>135</v>
      </c>
      <c r="C248" s="311" t="s">
        <v>305</v>
      </c>
      <c r="D248" s="222" t="s">
        <v>51</v>
      </c>
      <c r="E248" s="876">
        <v>7</v>
      </c>
      <c r="F248" s="1744"/>
      <c r="G248" s="1343"/>
      <c r="H248" s="1591"/>
      <c r="I248" s="1517"/>
      <c r="J248" s="1541"/>
      <c r="K248" s="1314"/>
      <c r="L248" s="1701" t="str">
        <f t="shared" si="43"/>
        <v/>
      </c>
      <c r="M248" s="1702" t="str">
        <f t="shared" si="44"/>
        <v/>
      </c>
      <c r="N248" s="1703" t="str">
        <f t="shared" si="45"/>
        <v/>
      </c>
      <c r="O248" s="372" t="str">
        <f t="shared" si="19"/>
        <v/>
      </c>
      <c r="P248" s="1703" t="s">
        <v>31</v>
      </c>
    </row>
    <row r="249" spans="1:16" ht="18" customHeight="1" thickBot="1" x14ac:dyDescent="0.35">
      <c r="A249" s="210" t="str">
        <f>IF(COUNTIF(F249:K249,"&gt;0")&gt;0,COUNTIF(A$1:A248,"&gt;0")+1,"")</f>
        <v/>
      </c>
      <c r="B249" s="262" t="s">
        <v>135</v>
      </c>
      <c r="C249" s="311" t="s">
        <v>263</v>
      </c>
      <c r="D249" s="222" t="s">
        <v>51</v>
      </c>
      <c r="E249" s="1136" t="s">
        <v>51</v>
      </c>
      <c r="F249" s="1744"/>
      <c r="G249" s="1343"/>
      <c r="H249" s="1591"/>
      <c r="I249" s="1517"/>
      <c r="J249" s="1541"/>
      <c r="K249" s="1314"/>
      <c r="L249" s="1701" t="str">
        <f t="shared" si="43"/>
        <v/>
      </c>
      <c r="M249" s="1702" t="str">
        <f t="shared" si="44"/>
        <v/>
      </c>
      <c r="N249" s="1703" t="str">
        <f t="shared" si="45"/>
        <v/>
      </c>
      <c r="O249" s="372" t="str">
        <f>IF(P249=0,"",IF(P249="",P249,IF(N249&gt;P249,"Preço em alta",IF(N249&lt;P249,"Preço em baixa","Preço estável"))))</f>
        <v/>
      </c>
      <c r="P249" s="1703" t="s">
        <v>31</v>
      </c>
    </row>
    <row r="250" spans="1:16" ht="18" customHeight="1" thickBot="1" x14ac:dyDescent="0.35">
      <c r="A250" s="210">
        <f>IF(COUNTIF(F250:K250,"&gt;0")&gt;0,COUNTIF(A$1:A249,"&gt;0")+1,"")</f>
        <v>53</v>
      </c>
      <c r="B250" s="262" t="s">
        <v>135</v>
      </c>
      <c r="C250" s="311" t="s">
        <v>317</v>
      </c>
      <c r="D250" s="222" t="s">
        <v>493</v>
      </c>
      <c r="E250" s="1136"/>
      <c r="F250" s="1744">
        <v>65</v>
      </c>
      <c r="G250" s="1343"/>
      <c r="H250" s="1591"/>
      <c r="I250" s="1517"/>
      <c r="J250" s="1541"/>
      <c r="K250" s="1314"/>
      <c r="L250" s="1701">
        <f t="shared" si="43"/>
        <v>65</v>
      </c>
      <c r="M250" s="1702">
        <f t="shared" si="44"/>
        <v>65</v>
      </c>
      <c r="N250" s="1703">
        <f t="shared" si="45"/>
        <v>65</v>
      </c>
      <c r="O250" s="372" t="str">
        <f>IF(P250=0,"",IF(P250="",P250,IF(N250&gt;P250,"Preço em alta",IF(N250&lt;P250,"Preço em baixa","Preço estável"))))</f>
        <v>Preço estável</v>
      </c>
      <c r="P250" s="1703">
        <v>65</v>
      </c>
    </row>
    <row r="251" spans="1:16" ht="18" customHeight="1" thickBot="1" x14ac:dyDescent="0.35">
      <c r="A251" s="210" t="str">
        <f>IF(COUNTIF(F251:K251,"&gt;0")&gt;0,COUNTIF(A$1:A250,"&gt;0")+1,"")</f>
        <v/>
      </c>
      <c r="B251" s="276" t="s">
        <v>135</v>
      </c>
      <c r="C251" s="325" t="s">
        <v>487</v>
      </c>
      <c r="D251" s="229" t="s">
        <v>486</v>
      </c>
      <c r="E251" s="1138"/>
      <c r="F251" s="1736"/>
      <c r="G251" s="1334"/>
      <c r="H251" s="1580"/>
      <c r="I251" s="1508"/>
      <c r="J251" s="1546"/>
      <c r="K251" s="1317"/>
      <c r="L251" s="1701" t="str">
        <f t="shared" si="43"/>
        <v/>
      </c>
      <c r="M251" s="1702" t="str">
        <f t="shared" si="44"/>
        <v/>
      </c>
      <c r="N251" s="1703" t="str">
        <f t="shared" si="45"/>
        <v/>
      </c>
      <c r="O251" s="372" t="str">
        <f t="shared" si="19"/>
        <v/>
      </c>
      <c r="P251" s="1703" t="s">
        <v>31</v>
      </c>
    </row>
    <row r="252" spans="1:16" ht="18" customHeight="1" thickTop="1" x14ac:dyDescent="0.3">
      <c r="A252" s="210">
        <f>IF(COUNTIF(F252:K252,"&gt;0")&gt;0,COUNTIF(A$1:A251,"&gt;0")+1,"")</f>
        <v>54</v>
      </c>
      <c r="B252" s="230" t="s">
        <v>27</v>
      </c>
      <c r="C252" s="317" t="s">
        <v>119</v>
      </c>
      <c r="D252" s="232" t="s">
        <v>198</v>
      </c>
      <c r="E252" s="879">
        <v>25</v>
      </c>
      <c r="F252" s="1749">
        <v>35</v>
      </c>
      <c r="G252" s="1336"/>
      <c r="H252" s="1582">
        <v>40</v>
      </c>
      <c r="I252" s="1510"/>
      <c r="J252" s="1548"/>
      <c r="K252" s="1318"/>
      <c r="L252" s="1701">
        <f t="shared" si="43"/>
        <v>35</v>
      </c>
      <c r="M252" s="1702">
        <f t="shared" si="44"/>
        <v>40</v>
      </c>
      <c r="N252" s="1703">
        <f t="shared" si="45"/>
        <v>35</v>
      </c>
      <c r="O252" s="372" t="str">
        <f t="shared" ref="O252:O385" si="54">IF(P252=0,"",IF(P252="",P252,IF(N252&gt;P252,"Preço em alta",IF(N252&lt;P252,"Preço em baixa","Preço estável"))))</f>
        <v>Preço em alta</v>
      </c>
      <c r="P252" s="1703">
        <v>30</v>
      </c>
    </row>
    <row r="253" spans="1:16" ht="18" customHeight="1" x14ac:dyDescent="0.3">
      <c r="A253" s="210" t="str">
        <f>IF(COUNTIF(F253:K253,"&gt;0")&gt;0,COUNTIF(A$1:A252,"&gt;0")+1,"")</f>
        <v/>
      </c>
      <c r="B253" s="346" t="s">
        <v>27</v>
      </c>
      <c r="C253" s="347" t="s">
        <v>119</v>
      </c>
      <c r="D253" s="270" t="s">
        <v>199</v>
      </c>
      <c r="E253" s="891">
        <v>20</v>
      </c>
      <c r="F253" s="1742"/>
      <c r="G253" s="1341"/>
      <c r="H253" s="1587"/>
      <c r="I253" s="1515"/>
      <c r="J253" s="1588"/>
      <c r="K253" s="1589"/>
      <c r="L253" s="1701" t="str">
        <f t="shared" si="43"/>
        <v/>
      </c>
      <c r="M253" s="1702" t="str">
        <f t="shared" si="44"/>
        <v/>
      </c>
      <c r="N253" s="1703" t="str">
        <f t="shared" si="45"/>
        <v/>
      </c>
      <c r="O253" s="372" t="str">
        <f t="shared" si="54"/>
        <v/>
      </c>
      <c r="P253" s="1703"/>
    </row>
    <row r="254" spans="1:16" ht="18" customHeight="1" thickBot="1" x14ac:dyDescent="0.35">
      <c r="A254" s="210" t="str">
        <f>IF(COUNTIF(F254:K254,"&gt;0")&gt;0,COUNTIF(A$1:A253,"&gt;0")+1,"")</f>
        <v/>
      </c>
      <c r="B254" s="346" t="s">
        <v>27</v>
      </c>
      <c r="C254" s="347" t="s">
        <v>119</v>
      </c>
      <c r="D254" s="270" t="s">
        <v>207</v>
      </c>
      <c r="E254" s="891">
        <v>15</v>
      </c>
      <c r="F254" s="1742"/>
      <c r="G254" s="1341"/>
      <c r="H254" s="1587"/>
      <c r="I254" s="1515"/>
      <c r="J254" s="1588"/>
      <c r="K254" s="1589"/>
      <c r="L254" s="1701" t="str">
        <f t="shared" si="43"/>
        <v/>
      </c>
      <c r="M254" s="1702" t="str">
        <f t="shared" si="44"/>
        <v/>
      </c>
      <c r="N254" s="1703" t="str">
        <f t="shared" si="45"/>
        <v/>
      </c>
      <c r="O254" s="372" t="str">
        <f>IF(P254=0,"",IF(P254="",P254,IF(N254&gt;P254,"Preço em alta",IF(N254&lt;P254,"Preço em baixa","Preço estável"))))</f>
        <v/>
      </c>
      <c r="P254" s="1703" t="s">
        <v>31</v>
      </c>
    </row>
    <row r="255" spans="1:16" ht="18" customHeight="1" thickBot="1" x14ac:dyDescent="0.35">
      <c r="A255" s="210" t="str">
        <f>IF(COUNTIF(F255:K255,"&gt;0")&gt;0,COUNTIF(A$1:A254,"&gt;0")+1,"")</f>
        <v/>
      </c>
      <c r="B255" s="348" t="s">
        <v>27</v>
      </c>
      <c r="C255" s="349" t="s">
        <v>221</v>
      </c>
      <c r="D255" s="302" t="s">
        <v>483</v>
      </c>
      <c r="E255" s="1374"/>
      <c r="F255" s="1760"/>
      <c r="G255" s="1355"/>
      <c r="H255" s="1616"/>
      <c r="I255" s="1529"/>
      <c r="J255" s="1617"/>
      <c r="K255" s="1618"/>
      <c r="L255" s="1701" t="str">
        <f t="shared" si="43"/>
        <v/>
      </c>
      <c r="M255" s="1702" t="str">
        <f t="shared" si="44"/>
        <v/>
      </c>
      <c r="N255" s="1703" t="str">
        <f t="shared" si="45"/>
        <v/>
      </c>
      <c r="O255" s="372" t="str">
        <f t="shared" si="54"/>
        <v/>
      </c>
      <c r="P255" s="1703" t="s">
        <v>31</v>
      </c>
    </row>
    <row r="256" spans="1:16" ht="18" customHeight="1" thickTop="1" thickBot="1" x14ac:dyDescent="0.35">
      <c r="A256" s="210" t="str">
        <f>IF(COUNTIF(F256:K256,"&gt;0")&gt;0,COUNTIF(A$1:A255,"&gt;0")+1,"")</f>
        <v/>
      </c>
      <c r="B256" s="276" t="s">
        <v>139</v>
      </c>
      <c r="C256" s="325" t="s">
        <v>140</v>
      </c>
      <c r="D256" s="229" t="s">
        <v>204</v>
      </c>
      <c r="E256" s="878">
        <v>13</v>
      </c>
      <c r="F256" s="1736"/>
      <c r="G256" s="1334"/>
      <c r="H256" s="1580"/>
      <c r="I256" s="1508"/>
      <c r="J256" s="1546"/>
      <c r="K256" s="1317"/>
      <c r="L256" s="1701" t="str">
        <f t="shared" si="43"/>
        <v/>
      </c>
      <c r="M256" s="1702" t="str">
        <f t="shared" si="44"/>
        <v/>
      </c>
      <c r="N256" s="1703" t="str">
        <f t="shared" si="45"/>
        <v/>
      </c>
      <c r="O256" s="372" t="str">
        <f t="shared" si="54"/>
        <v/>
      </c>
      <c r="P256" s="1703" t="s">
        <v>31</v>
      </c>
    </row>
    <row r="257" spans="1:16" ht="18" customHeight="1" thickTop="1" thickBot="1" x14ac:dyDescent="0.35">
      <c r="A257" s="210">
        <f>IF(COUNTIF(F257:K257,"&gt;0")&gt;0,COUNTIF(A$1:A256,"&gt;0")+1,"")</f>
        <v>55</v>
      </c>
      <c r="B257" s="276" t="s">
        <v>301</v>
      </c>
      <c r="C257" s="325"/>
      <c r="D257" s="229"/>
      <c r="E257" s="878"/>
      <c r="F257" s="1736">
        <v>90</v>
      </c>
      <c r="G257" s="1334"/>
      <c r="H257" s="1580"/>
      <c r="I257" s="1508"/>
      <c r="J257" s="1546"/>
      <c r="K257" s="1317"/>
      <c r="L257" s="1701">
        <f t="shared" si="43"/>
        <v>90</v>
      </c>
      <c r="M257" s="1702">
        <f t="shared" si="44"/>
        <v>90</v>
      </c>
      <c r="N257" s="1703">
        <f t="shared" si="45"/>
        <v>90</v>
      </c>
      <c r="O257" s="372" t="str">
        <f>IF(P257=0,"",IF(P257="",P257,IF(N257&gt;P257,"Preço em alta",IF(N257&lt;P257,"Preço em baixa","Preço estável"))))</f>
        <v>Preço em alta</v>
      </c>
      <c r="P257" s="1703">
        <v>80</v>
      </c>
    </row>
    <row r="258" spans="1:16" ht="21" customHeight="1" thickTop="1" thickBot="1" x14ac:dyDescent="0.35">
      <c r="A258" s="210" t="str">
        <f>IF(COUNTIF(F258:K258,"&gt;0")&gt;0,COUNTIF(A$1:A257,"&gt;0")+1,"")</f>
        <v/>
      </c>
      <c r="B258" s="241" t="s">
        <v>141</v>
      </c>
      <c r="C258" s="299" t="s">
        <v>50</v>
      </c>
      <c r="D258" s="243"/>
      <c r="E258" s="890"/>
      <c r="F258" s="1737"/>
      <c r="G258" s="1335"/>
      <c r="H258" s="1581"/>
      <c r="I258" s="1509"/>
      <c r="J258" s="1556"/>
      <c r="K258" s="1322"/>
      <c r="L258" s="1701" t="str">
        <f t="shared" si="43"/>
        <v/>
      </c>
      <c r="M258" s="1702" t="str">
        <f t="shared" si="44"/>
        <v/>
      </c>
      <c r="N258" s="1703" t="str">
        <f t="shared" si="45"/>
        <v/>
      </c>
      <c r="O258" s="372" t="str">
        <f t="shared" si="54"/>
        <v/>
      </c>
      <c r="P258" s="1703" t="s">
        <v>31</v>
      </c>
    </row>
    <row r="259" spans="1:16" ht="21" customHeight="1" thickTop="1" x14ac:dyDescent="0.3">
      <c r="A259" s="210">
        <f>IF(COUNTIF(F259:K259,"&gt;0")&gt;0,COUNTIF(A$1:A258,"&gt;0")+1,"")</f>
        <v>56</v>
      </c>
      <c r="B259" s="244" t="s">
        <v>28</v>
      </c>
      <c r="C259" s="317" t="s">
        <v>324</v>
      </c>
      <c r="D259" s="232" t="s">
        <v>184</v>
      </c>
      <c r="E259" s="903">
        <v>1.2</v>
      </c>
      <c r="F259" s="1749">
        <v>30</v>
      </c>
      <c r="G259" s="1336">
        <v>25</v>
      </c>
      <c r="H259" s="1582">
        <v>30</v>
      </c>
      <c r="I259" s="1510"/>
      <c r="J259" s="1548"/>
      <c r="K259" s="1318"/>
      <c r="L259" s="1701">
        <f t="shared" si="43"/>
        <v>25</v>
      </c>
      <c r="M259" s="1702">
        <f t="shared" si="44"/>
        <v>30</v>
      </c>
      <c r="N259" s="1703">
        <f t="shared" si="45"/>
        <v>30</v>
      </c>
      <c r="O259" s="372" t="str">
        <f t="shared" si="54"/>
        <v>Preço em alta</v>
      </c>
      <c r="P259" s="1703">
        <v>20</v>
      </c>
    </row>
    <row r="260" spans="1:16" ht="21" customHeight="1" thickBot="1" x14ac:dyDescent="0.35">
      <c r="A260" s="210" t="str">
        <f>IF(COUNTIF(F260:K260,"&gt;0")&gt;0,COUNTIF(A$1:A259,"&gt;0")+1,"")</f>
        <v/>
      </c>
      <c r="B260" s="350" t="s">
        <v>28</v>
      </c>
      <c r="C260" s="325" t="s">
        <v>325</v>
      </c>
      <c r="D260" s="229" t="s">
        <v>184</v>
      </c>
      <c r="E260" s="904">
        <v>1.2</v>
      </c>
      <c r="F260" s="1736"/>
      <c r="G260" s="1334"/>
      <c r="H260" s="1580"/>
      <c r="I260" s="1508"/>
      <c r="J260" s="1546"/>
      <c r="K260" s="1317"/>
      <c r="L260" s="1701" t="str">
        <f t="shared" si="43"/>
        <v/>
      </c>
      <c r="M260" s="1702" t="str">
        <f t="shared" si="44"/>
        <v/>
      </c>
      <c r="N260" s="1703" t="str">
        <f t="shared" si="45"/>
        <v/>
      </c>
      <c r="O260" s="372" t="str">
        <f t="shared" si="54"/>
        <v/>
      </c>
      <c r="P260" s="1703" t="s">
        <v>31</v>
      </c>
    </row>
    <row r="261" spans="1:16" ht="18" customHeight="1" thickTop="1" x14ac:dyDescent="0.3">
      <c r="A261" s="210" t="str">
        <f>IF(COUNTIF(F261:K261,"&gt;0")&gt;0,COUNTIF(A$1:A260,"&gt;0")+1,"")</f>
        <v/>
      </c>
      <c r="B261" s="272" t="s">
        <v>29</v>
      </c>
      <c r="C261" s="362" t="s">
        <v>52</v>
      </c>
      <c r="D261" s="256" t="s">
        <v>51</v>
      </c>
      <c r="E261" s="885">
        <v>7</v>
      </c>
      <c r="F261" s="1739"/>
      <c r="G261" s="1338"/>
      <c r="H261" s="1584"/>
      <c r="I261" s="1512"/>
      <c r="J261" s="1559"/>
      <c r="K261" s="1313"/>
      <c r="L261" s="1701" t="str">
        <f t="shared" si="43"/>
        <v/>
      </c>
      <c r="M261" s="1702" t="str">
        <f t="shared" si="44"/>
        <v/>
      </c>
      <c r="N261" s="1703" t="str">
        <f t="shared" si="45"/>
        <v/>
      </c>
      <c r="O261" s="372" t="str">
        <f t="shared" si="54"/>
        <v/>
      </c>
      <c r="P261" s="1703" t="s">
        <v>31</v>
      </c>
    </row>
    <row r="262" spans="1:16" ht="18" customHeight="1" x14ac:dyDescent="0.3">
      <c r="A262" s="210">
        <f>IF(COUNTIF(F262:K262,"&gt;0")&gt;0,COUNTIF(A$1:A261,"&gt;0")+1,"")</f>
        <v>57</v>
      </c>
      <c r="B262" s="1242" t="s">
        <v>29</v>
      </c>
      <c r="C262" s="1243" t="s">
        <v>50</v>
      </c>
      <c r="D262" s="1244" t="s">
        <v>51</v>
      </c>
      <c r="E262" s="1688">
        <v>10</v>
      </c>
      <c r="F262" s="1761">
        <v>140</v>
      </c>
      <c r="G262" s="1356"/>
      <c r="H262" s="1619"/>
      <c r="I262" s="1530"/>
      <c r="J262" s="1620"/>
      <c r="K262" s="1621"/>
      <c r="L262" s="1701">
        <f t="shared" si="43"/>
        <v>140</v>
      </c>
      <c r="M262" s="1702">
        <f t="shared" si="44"/>
        <v>140</v>
      </c>
      <c r="N262" s="1703">
        <f t="shared" si="45"/>
        <v>140</v>
      </c>
      <c r="O262" s="372" t="str">
        <f t="shared" ref="O262" si="55">IF(P262=0,"",IF(P262="",P262,IF(N262&gt;P262,"Preço em alta",IF(N262&lt;P262,"Preço em baixa","Preço estável"))))</f>
        <v/>
      </c>
      <c r="P262" s="1703" t="s">
        <v>31</v>
      </c>
    </row>
    <row r="263" spans="1:16" ht="18" customHeight="1" thickBot="1" x14ac:dyDescent="0.35">
      <c r="A263" s="210" t="str">
        <f>IF(COUNTIF(F263:K263,"&gt;0")&gt;0,COUNTIF(A$1:A262,"&gt;0")+1,"")</f>
        <v/>
      </c>
      <c r="B263" s="1155" t="s">
        <v>29</v>
      </c>
      <c r="C263" s="1156" t="s">
        <v>50</v>
      </c>
      <c r="D263" s="271" t="s">
        <v>51</v>
      </c>
      <c r="E263" s="882">
        <v>12</v>
      </c>
      <c r="F263" s="1738"/>
      <c r="G263" s="1337"/>
      <c r="H263" s="1583"/>
      <c r="I263" s="1511"/>
      <c r="J263" s="1554"/>
      <c r="K263" s="1321"/>
      <c r="L263" s="1701" t="str">
        <f t="shared" si="43"/>
        <v/>
      </c>
      <c r="M263" s="1702" t="str">
        <f t="shared" si="44"/>
        <v/>
      </c>
      <c r="N263" s="1703" t="str">
        <f t="shared" si="45"/>
        <v/>
      </c>
      <c r="O263" s="372" t="str">
        <f t="shared" si="54"/>
        <v/>
      </c>
      <c r="P263" s="1703" t="s">
        <v>31</v>
      </c>
    </row>
    <row r="264" spans="1:16" ht="18" customHeight="1" thickTop="1" thickBot="1" x14ac:dyDescent="0.35">
      <c r="A264" s="210" t="str">
        <f>IF(COUNTIF(F264:K264,"&gt;0")&gt;0,COUNTIF(A$1:A263,"&gt;0")+1,"")</f>
        <v/>
      </c>
      <c r="B264" s="241" t="s">
        <v>148</v>
      </c>
      <c r="C264" s="299" t="s">
        <v>149</v>
      </c>
      <c r="D264" s="243"/>
      <c r="E264" s="890">
        <v>0.8</v>
      </c>
      <c r="F264" s="1737"/>
      <c r="G264" s="1335"/>
      <c r="H264" s="1581"/>
      <c r="I264" s="1509"/>
      <c r="J264" s="1556"/>
      <c r="K264" s="1322"/>
      <c r="L264" s="1701" t="str">
        <f t="shared" si="43"/>
        <v/>
      </c>
      <c r="M264" s="1702" t="str">
        <f t="shared" si="44"/>
        <v/>
      </c>
      <c r="N264" s="1703" t="str">
        <f t="shared" si="45"/>
        <v/>
      </c>
      <c r="O264" s="372" t="str">
        <f t="shared" si="54"/>
        <v/>
      </c>
      <c r="P264" s="1703" t="s">
        <v>31</v>
      </c>
    </row>
    <row r="265" spans="1:16" ht="18" customHeight="1" thickTop="1" thickBot="1" x14ac:dyDescent="0.35">
      <c r="A265" s="210" t="str">
        <f>IF(COUNTIF(F265:K265,"&gt;0")&gt;0,COUNTIF(A$1:A264,"&gt;0")+1,"")</f>
        <v/>
      </c>
      <c r="B265" s="272" t="s">
        <v>428</v>
      </c>
      <c r="C265" s="542" t="s">
        <v>182</v>
      </c>
      <c r="D265" s="256"/>
      <c r="E265" s="1241">
        <v>10</v>
      </c>
      <c r="F265" s="1739"/>
      <c r="G265" s="1338"/>
      <c r="H265" s="1584"/>
      <c r="I265" s="1512"/>
      <c r="J265" s="1559"/>
      <c r="K265" s="1313"/>
      <c r="L265" s="1701" t="str">
        <f t="shared" si="43"/>
        <v/>
      </c>
      <c r="M265" s="1702" t="str">
        <f t="shared" si="44"/>
        <v/>
      </c>
      <c r="N265" s="1703" t="str">
        <f t="shared" si="45"/>
        <v/>
      </c>
      <c r="O265" s="372"/>
      <c r="P265" s="1703" t="s">
        <v>31</v>
      </c>
    </row>
    <row r="266" spans="1:16" ht="18" customHeight="1" thickTop="1" thickBot="1" x14ac:dyDescent="0.35">
      <c r="A266" s="210" t="str">
        <f>IF(COUNTIF(F266:K266,"&gt;0")&gt;0,COUNTIF(A$1:A265,"&gt;0")+1,"")</f>
        <v/>
      </c>
      <c r="B266" s="1373" t="s">
        <v>93</v>
      </c>
      <c r="C266" s="555" t="s">
        <v>403</v>
      </c>
      <c r="D266" s="275"/>
      <c r="E266" s="894">
        <v>18</v>
      </c>
      <c r="F266" s="1750"/>
      <c r="G266" s="1347"/>
      <c r="H266" s="1597"/>
      <c r="I266" s="1521"/>
      <c r="J266" s="1598"/>
      <c r="K266" s="1599"/>
      <c r="L266" s="1701" t="str">
        <f t="shared" si="43"/>
        <v/>
      </c>
      <c r="M266" s="1702" t="str">
        <f t="shared" si="44"/>
        <v/>
      </c>
      <c r="N266" s="1703" t="str">
        <f t="shared" si="45"/>
        <v/>
      </c>
      <c r="O266" s="372" t="str">
        <f t="shared" ref="O266" si="56">IF(P266=0,"",IF(P266="",P266,IF(N266&gt;P266,"Preço em alta",IF(N266&lt;P266,"Preço em baixa","Preço estável"))))</f>
        <v/>
      </c>
      <c r="P266" s="1703" t="s">
        <v>31</v>
      </c>
    </row>
    <row r="267" spans="1:16" ht="18" customHeight="1" thickBot="1" x14ac:dyDescent="0.35">
      <c r="A267" s="210" t="str">
        <f>IF(COUNTIF(F267:K267,"&gt;0")&gt;0,COUNTIF(A$1:A266,"&gt;0")+1,"")</f>
        <v/>
      </c>
      <c r="B267" s="1161" t="s">
        <v>93</v>
      </c>
      <c r="C267" s="864" t="s">
        <v>231</v>
      </c>
      <c r="D267" s="235"/>
      <c r="E267" s="892">
        <v>20</v>
      </c>
      <c r="F267" s="1745"/>
      <c r="G267" s="1344"/>
      <c r="H267" s="1592"/>
      <c r="I267" s="1518"/>
      <c r="J267" s="1538"/>
      <c r="K267" s="1539"/>
      <c r="L267" s="1701" t="str">
        <f t="shared" si="43"/>
        <v/>
      </c>
      <c r="M267" s="1702" t="str">
        <f t="shared" si="44"/>
        <v/>
      </c>
      <c r="N267" s="1703" t="str">
        <f t="shared" si="45"/>
        <v/>
      </c>
      <c r="O267" s="372" t="str">
        <f>IF(P267=0,"",IF(P267="",P267,IF(N267&gt;P267,"Preço em alta",IF(N267&lt;P267,"Preço em baixa","Preço estável"))))</f>
        <v/>
      </c>
      <c r="P267" s="1703" t="s">
        <v>31</v>
      </c>
    </row>
    <row r="268" spans="1:16" ht="18" customHeight="1" thickBot="1" x14ac:dyDescent="0.35">
      <c r="A268" s="210" t="str">
        <f>IF(COUNTIF(F268:K268,"&gt;0")&gt;0,COUNTIF(A$1:A267,"&gt;0")+1,"")</f>
        <v/>
      </c>
      <c r="B268" s="343" t="s">
        <v>93</v>
      </c>
      <c r="C268" s="301" t="s">
        <v>144</v>
      </c>
      <c r="D268" s="915" t="s">
        <v>47</v>
      </c>
      <c r="E268" s="875">
        <v>10</v>
      </c>
      <c r="F268" s="1741"/>
      <c r="G268" s="1340"/>
      <c r="H268" s="1586"/>
      <c r="I268" s="1514"/>
      <c r="J268" s="1558"/>
      <c r="K268" s="1323"/>
      <c r="L268" s="1701" t="str">
        <f t="shared" si="43"/>
        <v/>
      </c>
      <c r="M268" s="1702" t="str">
        <f t="shared" si="44"/>
        <v/>
      </c>
      <c r="N268" s="1703" t="str">
        <f t="shared" si="45"/>
        <v/>
      </c>
      <c r="O268" s="372" t="str">
        <f t="shared" si="54"/>
        <v/>
      </c>
      <c r="P268" s="1703" t="s">
        <v>31</v>
      </c>
    </row>
    <row r="269" spans="1:16" ht="18" customHeight="1" thickBot="1" x14ac:dyDescent="0.35">
      <c r="A269" s="210" t="str">
        <f>IF(COUNTIF(F269:K269,"&gt;0")&gt;0,COUNTIF(A$1:A268,"&gt;0")+1,"")</f>
        <v/>
      </c>
      <c r="B269" s="541" t="s">
        <v>93</v>
      </c>
      <c r="C269" s="542" t="s">
        <v>294</v>
      </c>
      <c r="D269" s="963"/>
      <c r="E269" s="886">
        <v>18</v>
      </c>
      <c r="F269" s="1753"/>
      <c r="G269" s="1350"/>
      <c r="H269" s="1602"/>
      <c r="I269" s="1524"/>
      <c r="J269" s="1565"/>
      <c r="K269" s="1566"/>
      <c r="L269" s="1701" t="str">
        <f t="shared" si="43"/>
        <v/>
      </c>
      <c r="M269" s="1702" t="str">
        <f t="shared" si="44"/>
        <v/>
      </c>
      <c r="N269" s="1703" t="str">
        <f t="shared" si="45"/>
        <v/>
      </c>
      <c r="O269" s="372" t="str">
        <f t="shared" ref="O269:O280" si="57">IF(P269=0,"",IF(P269="",P269,IF(N269&gt;P269,"Preço em alta",IF(N269&lt;P269,"Preço em baixa","Preço estável"))))</f>
        <v/>
      </c>
      <c r="P269" s="1703" t="s">
        <v>31</v>
      </c>
    </row>
    <row r="270" spans="1:16" ht="18" customHeight="1" thickBot="1" x14ac:dyDescent="0.35">
      <c r="A270" s="210" t="str">
        <f>IF(COUNTIF(F270:K270,"&gt;0")&gt;0,COUNTIF(A$1:A269,"&gt;0")+1,"")</f>
        <v/>
      </c>
      <c r="B270" s="541" t="s">
        <v>93</v>
      </c>
      <c r="C270" s="542" t="s">
        <v>349</v>
      </c>
      <c r="D270" s="963"/>
      <c r="E270" s="886">
        <v>10</v>
      </c>
      <c r="F270" s="1753"/>
      <c r="G270" s="1350"/>
      <c r="H270" s="1602"/>
      <c r="I270" s="1524"/>
      <c r="J270" s="1565"/>
      <c r="K270" s="1566"/>
      <c r="L270" s="1701" t="str">
        <f t="shared" si="43"/>
        <v/>
      </c>
      <c r="M270" s="1702" t="str">
        <f t="shared" si="44"/>
        <v/>
      </c>
      <c r="N270" s="1703" t="str">
        <f t="shared" si="45"/>
        <v/>
      </c>
      <c r="O270" s="372" t="str">
        <f t="shared" ref="O270" si="58">IF(P270=0,"",IF(P270="",P270,IF(N270&gt;P270,"Preço em alta",IF(N270&lt;P270,"Preço em baixa","Preço estável"))))</f>
        <v/>
      </c>
      <c r="P270" s="1703" t="s">
        <v>31</v>
      </c>
    </row>
    <row r="271" spans="1:16" ht="18" customHeight="1" thickBot="1" x14ac:dyDescent="0.35">
      <c r="A271" s="210" t="str">
        <f>IF(COUNTIF(F271:K271,"&gt;0")&gt;0,COUNTIF(A$1:A270,"&gt;0")+1,"")</f>
        <v/>
      </c>
      <c r="B271" s="262" t="s">
        <v>93</v>
      </c>
      <c r="C271" s="311" t="s">
        <v>181</v>
      </c>
      <c r="D271" s="222"/>
      <c r="E271" s="876">
        <v>10</v>
      </c>
      <c r="F271" s="1744"/>
      <c r="G271" s="1343"/>
      <c r="H271" s="1591"/>
      <c r="I271" s="1517"/>
      <c r="J271" s="1541"/>
      <c r="K271" s="1314"/>
      <c r="L271" s="1701" t="str">
        <f t="shared" si="43"/>
        <v/>
      </c>
      <c r="M271" s="1702" t="str">
        <f t="shared" si="44"/>
        <v/>
      </c>
      <c r="N271" s="1703" t="str">
        <f t="shared" si="45"/>
        <v/>
      </c>
      <c r="O271" s="372" t="str">
        <f t="shared" si="57"/>
        <v/>
      </c>
      <c r="P271" s="1703" t="s">
        <v>31</v>
      </c>
    </row>
    <row r="272" spans="1:16" ht="18" customHeight="1" thickBot="1" x14ac:dyDescent="0.35">
      <c r="A272" s="210" t="str">
        <f>IF(COUNTIF(F272:K272,"&gt;0")&gt;0,COUNTIF(A$1:A271,"&gt;0")+1,"")</f>
        <v/>
      </c>
      <c r="B272" s="262" t="s">
        <v>93</v>
      </c>
      <c r="C272" s="311" t="s">
        <v>181</v>
      </c>
      <c r="D272" s="222"/>
      <c r="E272" s="876">
        <v>12</v>
      </c>
      <c r="F272" s="1744"/>
      <c r="G272" s="1343"/>
      <c r="H272" s="1591"/>
      <c r="I272" s="1517"/>
      <c r="J272" s="1541"/>
      <c r="K272" s="1314"/>
      <c r="L272" s="1701" t="str">
        <f t="shared" ref="L272" si="59">IF(MIN(F272:K272)=0,"",MIN(F272:K272))</f>
        <v/>
      </c>
      <c r="M272" s="1702" t="str">
        <f t="shared" ref="M272" si="60">IF(MAX(F272:K272)=0,"",MAX(F272:K272))</f>
        <v/>
      </c>
      <c r="N272" s="1703" t="str">
        <f t="shared" ref="N272" si="61">IF(ISNA(MODE(F272:K272)),L272,MODE(F272:K272))</f>
        <v/>
      </c>
      <c r="O272" s="372" t="str">
        <f t="shared" ref="O272" si="62">IF(P272=0,"",IF(P272="",P272,IF(N272&gt;P272,"Preço em alta",IF(N272&lt;P272,"Preço em baixa","Preço estável"))))</f>
        <v/>
      </c>
      <c r="P272" s="1703" t="s">
        <v>31</v>
      </c>
    </row>
    <row r="273" spans="1:16" ht="18" customHeight="1" x14ac:dyDescent="0.3">
      <c r="A273" s="210" t="str">
        <f>IF(COUNTIF(F273:K273,"&gt;0")&gt;0,COUNTIF(A$1:A272,"&gt;0")+1,"")</f>
        <v/>
      </c>
      <c r="B273" s="541" t="s">
        <v>93</v>
      </c>
      <c r="D273" s="265">
        <v>80</v>
      </c>
      <c r="E273" s="886">
        <v>20</v>
      </c>
      <c r="F273" s="1753"/>
      <c r="G273" s="1350"/>
      <c r="H273" s="1602"/>
      <c r="I273" s="1524"/>
      <c r="J273" s="1565"/>
      <c r="K273" s="1566"/>
      <c r="L273" s="1701" t="str">
        <f t="shared" ref="L273:L337" si="63">IF(MIN(F273:K273)=0,"",MIN(F273:K273))</f>
        <v/>
      </c>
      <c r="M273" s="1702" t="str">
        <f t="shared" ref="M273:M337" si="64">IF(MAX(F273:K273)=0,"",MAX(F273:K273))</f>
        <v/>
      </c>
      <c r="N273" s="1703" t="str">
        <f t="shared" ref="N273:N337" si="65">IF(ISNA(MODE(F273:K273)),L273,MODE(F273:K273))</f>
        <v/>
      </c>
      <c r="O273" s="372" t="str">
        <f t="shared" ref="O273:O276" si="66">IF(P273=0,"",IF(P273="",P273,IF(N273&gt;P273,"Preço em alta",IF(N273&lt;P273,"Preço em baixa","Preço estável"))))</f>
        <v/>
      </c>
      <c r="P273" s="1703" t="s">
        <v>31</v>
      </c>
    </row>
    <row r="274" spans="1:16" ht="18" customHeight="1" x14ac:dyDescent="0.3">
      <c r="A274" s="210" t="str">
        <f>IF(COUNTIF(F274:K274,"&gt;0")&gt;0,COUNTIF(A$1:A273,"&gt;0")+1,"")</f>
        <v/>
      </c>
      <c r="B274" s="858" t="s">
        <v>93</v>
      </c>
      <c r="C274" s="307" t="s">
        <v>182</v>
      </c>
      <c r="D274" s="252">
        <v>120</v>
      </c>
      <c r="E274" s="884">
        <v>20</v>
      </c>
      <c r="F274" s="1743"/>
      <c r="G274" s="1342"/>
      <c r="H274" s="1590"/>
      <c r="I274" s="1516"/>
      <c r="J274" s="1563"/>
      <c r="K274" s="1325"/>
      <c r="L274" s="1701" t="str">
        <f t="shared" si="63"/>
        <v/>
      </c>
      <c r="M274" s="1702" t="str">
        <f t="shared" si="64"/>
        <v/>
      </c>
      <c r="N274" s="1703" t="str">
        <f t="shared" si="65"/>
        <v/>
      </c>
      <c r="O274" s="372" t="str">
        <f t="shared" si="66"/>
        <v/>
      </c>
      <c r="P274" s="1703" t="s">
        <v>31</v>
      </c>
    </row>
    <row r="275" spans="1:16" ht="18" customHeight="1" x14ac:dyDescent="0.3">
      <c r="A275" s="210" t="str">
        <f>IF(COUNTIF(F275:K275,"&gt;0")&gt;0,COUNTIF(A$1:A274,"&gt;0")+1,"")</f>
        <v/>
      </c>
      <c r="B275" s="392" t="s">
        <v>93</v>
      </c>
      <c r="C275" s="347" t="s">
        <v>182</v>
      </c>
      <c r="D275" s="270">
        <v>135</v>
      </c>
      <c r="E275" s="891">
        <v>20</v>
      </c>
      <c r="F275" s="1742"/>
      <c r="G275" s="1341"/>
      <c r="H275" s="1587"/>
      <c r="I275" s="1515"/>
      <c r="J275" s="1588"/>
      <c r="K275" s="1589"/>
      <c r="L275" s="1701" t="str">
        <f t="shared" si="63"/>
        <v/>
      </c>
      <c r="M275" s="1702" t="str">
        <f t="shared" si="64"/>
        <v/>
      </c>
      <c r="N275" s="1703" t="str">
        <f t="shared" si="65"/>
        <v/>
      </c>
      <c r="O275" s="372" t="str">
        <f t="shared" si="66"/>
        <v/>
      </c>
      <c r="P275" s="1703" t="s">
        <v>31</v>
      </c>
    </row>
    <row r="276" spans="1:16" ht="18" customHeight="1" thickBot="1" x14ac:dyDescent="0.35">
      <c r="A276" s="210" t="str">
        <f>IF(COUNTIF(F276:K276,"&gt;0")&gt;0,COUNTIF(A$1:A275,"&gt;0")+1,"")</f>
        <v/>
      </c>
      <c r="B276" s="358" t="s">
        <v>93</v>
      </c>
      <c r="C276" s="309" t="s">
        <v>182</v>
      </c>
      <c r="D276" s="247" t="s">
        <v>47</v>
      </c>
      <c r="E276" s="880">
        <v>10</v>
      </c>
      <c r="F276" s="1740"/>
      <c r="G276" s="1339"/>
      <c r="H276" s="1585"/>
      <c r="I276" s="1513"/>
      <c r="J276" s="1550"/>
      <c r="K276" s="1319"/>
      <c r="L276" s="1701" t="str">
        <f t="shared" si="63"/>
        <v/>
      </c>
      <c r="M276" s="1702" t="str">
        <f t="shared" si="64"/>
        <v/>
      </c>
      <c r="N276" s="1703" t="str">
        <f t="shared" si="65"/>
        <v/>
      </c>
      <c r="O276" s="372" t="str">
        <f t="shared" si="66"/>
        <v/>
      </c>
      <c r="P276" s="1703" t="s">
        <v>31</v>
      </c>
    </row>
    <row r="277" spans="1:16" ht="18" customHeight="1" thickBot="1" x14ac:dyDescent="0.35">
      <c r="A277" s="210" t="str">
        <f>IF(COUNTIF(F277:K277,"&gt;0")&gt;0,COUNTIF(A$1:A276,"&gt;0")+1,"")</f>
        <v/>
      </c>
      <c r="B277" s="262" t="s">
        <v>93</v>
      </c>
      <c r="C277" s="311" t="s">
        <v>275</v>
      </c>
      <c r="D277" s="916"/>
      <c r="E277" s="876">
        <v>18</v>
      </c>
      <c r="F277" s="1744"/>
      <c r="G277" s="1343"/>
      <c r="H277" s="1591"/>
      <c r="I277" s="1517"/>
      <c r="J277" s="1541"/>
      <c r="K277" s="1314"/>
      <c r="L277" s="1701" t="str">
        <f t="shared" si="63"/>
        <v/>
      </c>
      <c r="M277" s="1702" t="str">
        <f t="shared" si="64"/>
        <v/>
      </c>
      <c r="N277" s="1703" t="str">
        <f t="shared" si="65"/>
        <v/>
      </c>
      <c r="O277" s="372" t="str">
        <f t="shared" si="57"/>
        <v/>
      </c>
      <c r="P277" s="1703" t="s">
        <v>31</v>
      </c>
    </row>
    <row r="278" spans="1:16" ht="18" customHeight="1" thickBot="1" x14ac:dyDescent="0.35">
      <c r="A278" s="210" t="str">
        <f>IF(COUNTIF(F278:K278,"&gt;0")&gt;0,COUNTIF(A$1:A277,"&gt;0")+1,"")</f>
        <v/>
      </c>
      <c r="B278" s="262" t="s">
        <v>93</v>
      </c>
      <c r="C278" s="311" t="s">
        <v>322</v>
      </c>
      <c r="D278" s="916"/>
      <c r="E278" s="876">
        <v>18</v>
      </c>
      <c r="F278" s="1744"/>
      <c r="G278" s="1343"/>
      <c r="H278" s="1591"/>
      <c r="I278" s="1517"/>
      <c r="J278" s="1541"/>
      <c r="K278" s="1314"/>
      <c r="L278" s="1701" t="str">
        <f t="shared" si="63"/>
        <v/>
      </c>
      <c r="M278" s="1702" t="str">
        <f t="shared" si="64"/>
        <v/>
      </c>
      <c r="N278" s="1703" t="str">
        <f t="shared" si="65"/>
        <v/>
      </c>
      <c r="O278" s="372" t="str">
        <f t="shared" ref="O278" si="67">IF(P278=0,"",IF(P278="",P278,IF(N278&gt;P278,"Preço em alta",IF(N278&lt;P278,"Preço em baixa","Preço estável"))))</f>
        <v/>
      </c>
      <c r="P278" s="1703" t="s">
        <v>31</v>
      </c>
    </row>
    <row r="279" spans="1:16" ht="18" customHeight="1" x14ac:dyDescent="0.3">
      <c r="A279" s="210">
        <f>IF(COUNTIF(F279:K279,"&gt;0")&gt;0,COUNTIF(A$1:A278,"&gt;0")+1,"")</f>
        <v>58</v>
      </c>
      <c r="B279" s="857" t="s">
        <v>93</v>
      </c>
      <c r="C279" s="390" t="s">
        <v>265</v>
      </c>
      <c r="D279" s="238" t="s">
        <v>432</v>
      </c>
      <c r="E279" s="881">
        <v>18</v>
      </c>
      <c r="F279" s="1751">
        <v>200</v>
      </c>
      <c r="G279" s="1348"/>
      <c r="H279" s="1600"/>
      <c r="I279" s="1522"/>
      <c r="J279" s="1552"/>
      <c r="K279" s="1320"/>
      <c r="L279" s="1701">
        <f t="shared" si="63"/>
        <v>200</v>
      </c>
      <c r="M279" s="1702">
        <f t="shared" si="64"/>
        <v>200</v>
      </c>
      <c r="N279" s="1703">
        <f t="shared" si="65"/>
        <v>200</v>
      </c>
      <c r="O279" s="372" t="str">
        <f t="shared" ref="O279" si="68">IF(P279=0,"",IF(P279="",P279,IF(N279&gt;P279,"Preço em alta",IF(N279&lt;P279,"Preço em baixa","Preço estável"))))</f>
        <v>Preço em alta</v>
      </c>
      <c r="P279" s="1703">
        <v>190</v>
      </c>
    </row>
    <row r="280" spans="1:16" ht="18" customHeight="1" x14ac:dyDescent="0.3">
      <c r="A280" s="210" t="str">
        <f>IF(COUNTIF(F280:K280,"&gt;0")&gt;0,COUNTIF(A$1:A279,"&gt;0")+1,"")</f>
        <v/>
      </c>
      <c r="B280" s="857" t="s">
        <v>93</v>
      </c>
      <c r="C280" s="390" t="s">
        <v>265</v>
      </c>
      <c r="D280" s="238" t="s">
        <v>432</v>
      </c>
      <c r="E280" s="881">
        <v>18</v>
      </c>
      <c r="F280" s="1751"/>
      <c r="G280" s="1348"/>
      <c r="H280" s="1600"/>
      <c r="I280" s="1522"/>
      <c r="J280" s="1552"/>
      <c r="K280" s="1320"/>
      <c r="L280" s="1701" t="str">
        <f t="shared" si="63"/>
        <v/>
      </c>
      <c r="M280" s="1702" t="str">
        <f t="shared" si="64"/>
        <v/>
      </c>
      <c r="N280" s="1703" t="str">
        <f t="shared" si="65"/>
        <v/>
      </c>
      <c r="O280" s="372" t="str">
        <f t="shared" si="57"/>
        <v/>
      </c>
      <c r="P280" s="1703" t="s">
        <v>31</v>
      </c>
    </row>
    <row r="281" spans="1:16" ht="18" customHeight="1" x14ac:dyDescent="0.3">
      <c r="A281" s="210" t="str">
        <f>IF(COUNTIF(F281:K281,"&gt;0")&gt;0,COUNTIF(A$1:A280,"&gt;0")+1,"")</f>
        <v/>
      </c>
      <c r="B281" s="857" t="s">
        <v>93</v>
      </c>
      <c r="C281" s="390" t="s">
        <v>265</v>
      </c>
      <c r="D281" s="238" t="s">
        <v>429</v>
      </c>
      <c r="E281" s="881">
        <v>18</v>
      </c>
      <c r="F281" s="1751"/>
      <c r="G281" s="1348"/>
      <c r="H281" s="1600"/>
      <c r="I281" s="1522"/>
      <c r="J281" s="1552"/>
      <c r="K281" s="1320"/>
      <c r="L281" s="1701" t="str">
        <f t="shared" si="63"/>
        <v/>
      </c>
      <c r="M281" s="1702" t="str">
        <f t="shared" si="64"/>
        <v/>
      </c>
      <c r="N281" s="1703" t="str">
        <f t="shared" si="65"/>
        <v/>
      </c>
      <c r="O281" s="372" t="str">
        <f t="shared" si="54"/>
        <v/>
      </c>
      <c r="P281" s="1703" t="s">
        <v>31</v>
      </c>
    </row>
    <row r="282" spans="1:16" ht="18" customHeight="1" x14ac:dyDescent="0.3">
      <c r="A282" s="210" t="str">
        <f>IF(COUNTIF(F282:K282,"&gt;0")&gt;0,COUNTIF(A$1:A281,"&gt;0")+1,"")</f>
        <v/>
      </c>
      <c r="B282" s="857" t="s">
        <v>93</v>
      </c>
      <c r="C282" s="390" t="s">
        <v>265</v>
      </c>
      <c r="D282" s="238">
        <v>100</v>
      </c>
      <c r="E282" s="881">
        <v>18</v>
      </c>
      <c r="F282" s="1751"/>
      <c r="G282" s="1348"/>
      <c r="H282" s="1600"/>
      <c r="I282" s="1522"/>
      <c r="J282" s="1552"/>
      <c r="K282" s="1320"/>
      <c r="L282" s="1701" t="str">
        <f t="shared" si="63"/>
        <v/>
      </c>
      <c r="M282" s="1702" t="str">
        <f t="shared" si="64"/>
        <v/>
      </c>
      <c r="N282" s="1703" t="str">
        <f t="shared" si="65"/>
        <v/>
      </c>
      <c r="O282" s="372" t="str">
        <f>IF(P282=0,"",IF(P282="",P282,IF(N282&gt;P282,"Preço em alta",IF(N282&lt;P282,"Preço em baixa","Preço estável"))))</f>
        <v/>
      </c>
      <c r="P282" s="1703" t="s">
        <v>31</v>
      </c>
    </row>
    <row r="283" spans="1:16" ht="18" customHeight="1" x14ac:dyDescent="0.3">
      <c r="A283" s="210" t="str">
        <f>IF(COUNTIF(F283:K283,"&gt;0")&gt;0,COUNTIF(A$1:A282,"&gt;0")+1,"")</f>
        <v/>
      </c>
      <c r="B283" s="857" t="s">
        <v>93</v>
      </c>
      <c r="C283" s="390" t="s">
        <v>265</v>
      </c>
      <c r="D283" s="238" t="s">
        <v>430</v>
      </c>
      <c r="E283" s="881">
        <v>18</v>
      </c>
      <c r="F283" s="1751"/>
      <c r="G283" s="1348"/>
      <c r="H283" s="1600"/>
      <c r="I283" s="1522"/>
      <c r="J283" s="1552"/>
      <c r="K283" s="1320"/>
      <c r="L283" s="1701" t="str">
        <f t="shared" si="63"/>
        <v/>
      </c>
      <c r="M283" s="1702" t="str">
        <f t="shared" si="64"/>
        <v/>
      </c>
      <c r="N283" s="1703" t="str">
        <f t="shared" si="65"/>
        <v/>
      </c>
      <c r="O283" s="372" t="str">
        <f>IF(P283=0,"",IF(P283="",P283,IF(N283&gt;P283,"Preço em alta",IF(N283&lt;P283,"Preço em baixa","Preço estável"))))</f>
        <v/>
      </c>
      <c r="P283" s="1703" t="s">
        <v>31</v>
      </c>
    </row>
    <row r="284" spans="1:16" ht="18" customHeight="1" x14ac:dyDescent="0.3">
      <c r="A284" s="210">
        <f>IF(COUNTIF(F284:K284,"&gt;0")&gt;0,COUNTIF(A$1:A283,"&gt;0")+1,"")</f>
        <v>59</v>
      </c>
      <c r="B284" s="857" t="s">
        <v>93</v>
      </c>
      <c r="C284" s="390" t="s">
        <v>265</v>
      </c>
      <c r="D284" s="238" t="s">
        <v>431</v>
      </c>
      <c r="E284" s="881">
        <v>18</v>
      </c>
      <c r="F284" s="1751">
        <v>175</v>
      </c>
      <c r="G284" s="1348"/>
      <c r="H284" s="1600"/>
      <c r="I284" s="1522"/>
      <c r="J284" s="1552"/>
      <c r="K284" s="1320"/>
      <c r="L284" s="1701">
        <f t="shared" si="63"/>
        <v>175</v>
      </c>
      <c r="M284" s="1702">
        <f t="shared" si="64"/>
        <v>175</v>
      </c>
      <c r="N284" s="1703">
        <f t="shared" si="65"/>
        <v>175</v>
      </c>
      <c r="O284" s="372" t="str">
        <f>IF(P284=0,"",IF(P284="",P284,IF(N284&gt;P284,"Preço em alta",IF(N284&lt;P284,"Preço em baixa","Preço estável"))))</f>
        <v>Preço estável</v>
      </c>
      <c r="P284" s="1703">
        <v>175</v>
      </c>
    </row>
    <row r="285" spans="1:16" ht="18" customHeight="1" x14ac:dyDescent="0.3">
      <c r="A285" s="210" t="str">
        <f>IF(COUNTIF(F285:K285,"&gt;0")&gt;0,COUNTIF(A$1:A284,"&gt;0")+1,"")</f>
        <v/>
      </c>
      <c r="B285" s="392" t="s">
        <v>93</v>
      </c>
      <c r="C285" s="390" t="s">
        <v>265</v>
      </c>
      <c r="D285" s="270" t="s">
        <v>448</v>
      </c>
      <c r="E285" s="891">
        <v>18</v>
      </c>
      <c r="F285" s="1742"/>
      <c r="G285" s="1341"/>
      <c r="H285" s="1587"/>
      <c r="I285" s="1515"/>
      <c r="J285" s="1588"/>
      <c r="K285" s="1589"/>
      <c r="L285" s="1701" t="str">
        <f t="shared" si="63"/>
        <v/>
      </c>
      <c r="M285" s="1702" t="str">
        <f t="shared" si="64"/>
        <v/>
      </c>
      <c r="N285" s="1703" t="str">
        <f t="shared" si="65"/>
        <v/>
      </c>
      <c r="O285" s="372" t="str">
        <f t="shared" si="54"/>
        <v/>
      </c>
      <c r="P285" s="1703" t="s">
        <v>31</v>
      </c>
    </row>
    <row r="286" spans="1:16" ht="18" customHeight="1" thickBot="1" x14ac:dyDescent="0.35">
      <c r="A286" s="210">
        <f>IF(COUNTIF(F286:K286,"&gt;0")&gt;0,COUNTIF(A$1:A285,"&gt;0")+1,"")</f>
        <v>60</v>
      </c>
      <c r="B286" s="353" t="s">
        <v>93</v>
      </c>
      <c r="C286" s="354" t="s">
        <v>265</v>
      </c>
      <c r="D286" s="393" t="s">
        <v>446</v>
      </c>
      <c r="E286" s="905">
        <v>9</v>
      </c>
      <c r="F286" s="1762">
        <v>100</v>
      </c>
      <c r="G286" s="1357"/>
      <c r="H286" s="1622"/>
      <c r="I286" s="1531"/>
      <c r="J286" s="1623"/>
      <c r="K286" s="1624"/>
      <c r="L286" s="1701">
        <f t="shared" si="63"/>
        <v>100</v>
      </c>
      <c r="M286" s="1702">
        <f t="shared" si="64"/>
        <v>100</v>
      </c>
      <c r="N286" s="1703">
        <f t="shared" si="65"/>
        <v>100</v>
      </c>
      <c r="O286" s="372" t="str">
        <f>IF(P286=0,"",IF(P286="",P286,IF(N286&gt;P286,"Preço em alta",IF(N286&lt;P286,"Preço em baixa","Preço estável"))))</f>
        <v>Preço em alta</v>
      </c>
      <c r="P286" s="1703">
        <v>95</v>
      </c>
    </row>
    <row r="287" spans="1:16" ht="18" customHeight="1" x14ac:dyDescent="0.3">
      <c r="A287" s="210">
        <f>IF(COUNTIF(F287:K287,"&gt;0")&gt;0,COUNTIF(A$1:A286,"&gt;0")+1,"")</f>
        <v>61</v>
      </c>
      <c r="B287" s="355" t="s">
        <v>93</v>
      </c>
      <c r="C287" s="356" t="s">
        <v>227</v>
      </c>
      <c r="D287" s="1311" t="s">
        <v>409</v>
      </c>
      <c r="E287" s="906">
        <v>10</v>
      </c>
      <c r="F287" s="1763">
        <v>170</v>
      </c>
      <c r="G287" s="1358"/>
      <c r="H287" s="1625"/>
      <c r="I287" s="1532"/>
      <c r="J287" s="1626"/>
      <c r="K287" s="1627"/>
      <c r="L287" s="1701">
        <f t="shared" si="63"/>
        <v>170</v>
      </c>
      <c r="M287" s="1702">
        <f t="shared" si="64"/>
        <v>170</v>
      </c>
      <c r="N287" s="1703">
        <f t="shared" si="65"/>
        <v>170</v>
      </c>
      <c r="O287" s="372" t="str">
        <f t="shared" ref="O287" si="69">IF(P287=0,"",IF(P287="",P287,IF(N287&gt;P287,"Preço em alta",IF(N287&lt;P287,"Preço em baixa","Preço estável"))))</f>
        <v/>
      </c>
      <c r="P287" s="1703" t="s">
        <v>31</v>
      </c>
    </row>
    <row r="288" spans="1:16" ht="18" customHeight="1" x14ac:dyDescent="0.3">
      <c r="A288" s="210" t="str">
        <f>IF(COUNTIF(F288:K288,"&gt;0")&gt;0,COUNTIF(A$1:A287,"&gt;0")+1,"")</f>
        <v/>
      </c>
      <c r="B288" s="857" t="s">
        <v>93</v>
      </c>
      <c r="C288" s="390" t="s">
        <v>227</v>
      </c>
      <c r="D288" s="238" t="s">
        <v>331</v>
      </c>
      <c r="E288" s="881">
        <v>10</v>
      </c>
      <c r="F288" s="1751"/>
      <c r="G288" s="1348"/>
      <c r="H288" s="1600"/>
      <c r="I288" s="1522"/>
      <c r="J288" s="1552"/>
      <c r="K288" s="1320"/>
      <c r="L288" s="1701" t="str">
        <f t="shared" si="63"/>
        <v/>
      </c>
      <c r="M288" s="1702" t="str">
        <f t="shared" si="64"/>
        <v/>
      </c>
      <c r="N288" s="1703" t="str">
        <f t="shared" si="65"/>
        <v/>
      </c>
      <c r="O288" s="372" t="str">
        <f t="shared" si="54"/>
        <v/>
      </c>
      <c r="P288" s="1703" t="s">
        <v>31</v>
      </c>
    </row>
    <row r="289" spans="1:16" ht="18" customHeight="1" x14ac:dyDescent="0.3">
      <c r="A289" s="210" t="str">
        <f>IF(COUNTIF(F289:K289,"&gt;0")&gt;0,COUNTIF(A$1:A288,"&gt;0")+1,"")</f>
        <v/>
      </c>
      <c r="B289" s="392" t="s">
        <v>93</v>
      </c>
      <c r="C289" s="347" t="s">
        <v>146</v>
      </c>
      <c r="D289" s="270" t="s">
        <v>410</v>
      </c>
      <c r="E289" s="1375" t="s">
        <v>398</v>
      </c>
      <c r="F289" s="1742"/>
      <c r="G289" s="1341"/>
      <c r="H289" s="1587"/>
      <c r="I289" s="1515"/>
      <c r="J289" s="1588"/>
      <c r="K289" s="1589"/>
      <c r="L289" s="1701" t="str">
        <f t="shared" si="63"/>
        <v/>
      </c>
      <c r="M289" s="1702" t="str">
        <f t="shared" si="64"/>
        <v/>
      </c>
      <c r="N289" s="1703" t="str">
        <f t="shared" si="65"/>
        <v/>
      </c>
      <c r="O289" s="372" t="str">
        <f t="shared" si="54"/>
        <v/>
      </c>
      <c r="P289" s="1703" t="s">
        <v>31</v>
      </c>
    </row>
    <row r="290" spans="1:16" ht="18" customHeight="1" x14ac:dyDescent="0.3">
      <c r="A290" s="210" t="str">
        <f>IF(COUNTIF(F290:K290,"&gt;0")&gt;0,COUNTIF(A$1:A289,"&gt;0")+1,"")</f>
        <v/>
      </c>
      <c r="B290" s="858" t="s">
        <v>93</v>
      </c>
      <c r="C290" s="307" t="s">
        <v>146</v>
      </c>
      <c r="D290" s="252" t="s">
        <v>392</v>
      </c>
      <c r="E290" s="1376" t="s">
        <v>399</v>
      </c>
      <c r="F290" s="1743"/>
      <c r="G290" s="1342"/>
      <c r="H290" s="1590"/>
      <c r="I290" s="1516"/>
      <c r="J290" s="1563"/>
      <c r="K290" s="1325"/>
      <c r="L290" s="1701" t="str">
        <f t="shared" si="63"/>
        <v/>
      </c>
      <c r="M290" s="1702" t="str">
        <f t="shared" si="64"/>
        <v/>
      </c>
      <c r="N290" s="1703" t="str">
        <f t="shared" si="65"/>
        <v/>
      </c>
      <c r="O290" s="372" t="str">
        <f t="shared" ref="O290:O291" si="70">IF(P290=0,"",IF(P290="",P290,IF(N290&gt;P290,"Preço em alta",IF(N290&lt;P290,"Preço em baixa","Preço estável"))))</f>
        <v/>
      </c>
      <c r="P290" s="1703" t="s">
        <v>31</v>
      </c>
    </row>
    <row r="291" spans="1:16" ht="18" customHeight="1" thickBot="1" x14ac:dyDescent="0.35">
      <c r="A291" s="210" t="str">
        <f>IF(COUNTIF(F291:K291,"&gt;0")&gt;0,COUNTIF(A$1:A290,"&gt;0")+1,"")</f>
        <v/>
      </c>
      <c r="B291" s="392" t="s">
        <v>93</v>
      </c>
      <c r="C291" s="347" t="s">
        <v>146</v>
      </c>
      <c r="D291" s="270" t="s">
        <v>393</v>
      </c>
      <c r="E291" s="1375" t="s">
        <v>400</v>
      </c>
      <c r="F291" s="1742"/>
      <c r="G291" s="1341"/>
      <c r="H291" s="1587"/>
      <c r="I291" s="1515"/>
      <c r="J291" s="1588"/>
      <c r="K291" s="1589"/>
      <c r="L291" s="1701" t="str">
        <f t="shared" si="63"/>
        <v/>
      </c>
      <c r="M291" s="1702" t="str">
        <f t="shared" si="64"/>
        <v/>
      </c>
      <c r="N291" s="1703" t="str">
        <f t="shared" si="65"/>
        <v/>
      </c>
      <c r="O291" s="372" t="str">
        <f t="shared" si="70"/>
        <v/>
      </c>
      <c r="P291" s="1703" t="s">
        <v>31</v>
      </c>
    </row>
    <row r="292" spans="1:16" ht="18" customHeight="1" thickBot="1" x14ac:dyDescent="0.35">
      <c r="A292" s="210" t="str">
        <f>IF(COUNTIF(F292:K292,"&gt;0")&gt;0,COUNTIF(A$1:A291,"&gt;0")+1,"")</f>
        <v/>
      </c>
      <c r="B292" s="262" t="s">
        <v>93</v>
      </c>
      <c r="C292" s="311" t="s">
        <v>394</v>
      </c>
      <c r="D292" s="222" t="s">
        <v>158</v>
      </c>
      <c r="E292" s="876">
        <v>10</v>
      </c>
      <c r="F292" s="1744"/>
      <c r="G292" s="1343"/>
      <c r="H292" s="1591"/>
      <c r="I292" s="1517"/>
      <c r="J292" s="1541"/>
      <c r="K292" s="1314"/>
      <c r="L292" s="1701" t="str">
        <f t="shared" si="63"/>
        <v/>
      </c>
      <c r="M292" s="1702" t="str">
        <f t="shared" si="64"/>
        <v/>
      </c>
      <c r="N292" s="1703" t="str">
        <f t="shared" si="65"/>
        <v/>
      </c>
      <c r="O292" s="372" t="str">
        <f t="shared" si="54"/>
        <v/>
      </c>
      <c r="P292" s="1703" t="s">
        <v>31</v>
      </c>
    </row>
    <row r="293" spans="1:16" ht="18" customHeight="1" thickBot="1" x14ac:dyDescent="0.35">
      <c r="A293" s="210" t="str">
        <f>IF(COUNTIF(F293:K293,"&gt;0")&gt;0,COUNTIF(A$1:A292,"&gt;0")+1,"")</f>
        <v/>
      </c>
      <c r="B293" s="262" t="s">
        <v>93</v>
      </c>
      <c r="C293" s="311" t="s">
        <v>467</v>
      </c>
      <c r="D293" s="222" t="s">
        <v>395</v>
      </c>
      <c r="E293" s="876">
        <v>9</v>
      </c>
      <c r="F293" s="1744"/>
      <c r="G293" s="1343"/>
      <c r="H293" s="1591"/>
      <c r="I293" s="1517"/>
      <c r="J293" s="1541"/>
      <c r="K293" s="1314"/>
      <c r="L293" s="1701" t="str">
        <f t="shared" si="63"/>
        <v/>
      </c>
      <c r="M293" s="1702" t="str">
        <f t="shared" si="64"/>
        <v/>
      </c>
      <c r="N293" s="1703" t="str">
        <f t="shared" si="65"/>
        <v/>
      </c>
      <c r="O293" s="372" t="str">
        <f t="shared" ref="O293" si="71">IF(P293=0,"",IF(P293="",P293,IF(N293&gt;P293,"Preço em alta",IF(N293&lt;P293,"Preço em baixa","Preço estável"))))</f>
        <v/>
      </c>
      <c r="P293" s="1703" t="s">
        <v>31</v>
      </c>
    </row>
    <row r="294" spans="1:16" ht="18" customHeight="1" x14ac:dyDescent="0.3">
      <c r="A294" s="210" t="str">
        <f>IF(COUNTIF(F294:K294,"&gt;0")&gt;0,COUNTIF(A$1:A293,"&gt;0")+1,"")</f>
        <v/>
      </c>
      <c r="B294" s="352" t="s">
        <v>93</v>
      </c>
      <c r="C294" s="312" t="s">
        <v>147</v>
      </c>
      <c r="D294" s="305">
        <v>80</v>
      </c>
      <c r="E294" s="898">
        <v>18</v>
      </c>
      <c r="F294" s="1752"/>
      <c r="G294" s="1349"/>
      <c r="H294" s="1601"/>
      <c r="I294" s="1523"/>
      <c r="J294" s="1561"/>
      <c r="K294" s="1324"/>
      <c r="L294" s="1701" t="str">
        <f t="shared" si="63"/>
        <v/>
      </c>
      <c r="M294" s="1702" t="str">
        <f t="shared" si="64"/>
        <v/>
      </c>
      <c r="N294" s="1703" t="str">
        <f t="shared" si="65"/>
        <v/>
      </c>
      <c r="O294" s="553" t="str">
        <f t="shared" si="54"/>
        <v/>
      </c>
      <c r="P294" s="1703" t="s">
        <v>31</v>
      </c>
    </row>
    <row r="295" spans="1:16" ht="18" customHeight="1" x14ac:dyDescent="0.3">
      <c r="A295" s="210" t="str">
        <f>IF(COUNTIF(F295:K295,"&gt;0")&gt;0,COUNTIF(A$1:A294,"&gt;0")+1,"")</f>
        <v/>
      </c>
      <c r="B295" s="343" t="s">
        <v>93</v>
      </c>
      <c r="C295" s="286" t="s">
        <v>147</v>
      </c>
      <c r="D295" s="218">
        <v>90</v>
      </c>
      <c r="E295" s="875">
        <v>18</v>
      </c>
      <c r="F295" s="1741"/>
      <c r="G295" s="1340"/>
      <c r="H295" s="1586"/>
      <c r="I295" s="1514"/>
      <c r="J295" s="1558"/>
      <c r="K295" s="1323"/>
      <c r="L295" s="1701" t="str">
        <f t="shared" si="63"/>
        <v/>
      </c>
      <c r="M295" s="1702" t="str">
        <f t="shared" si="64"/>
        <v/>
      </c>
      <c r="N295" s="1703" t="str">
        <f t="shared" si="65"/>
        <v/>
      </c>
      <c r="O295" s="553" t="str">
        <f t="shared" ref="O295:O300" si="72">IF(P295=0,"",IF(P295="",P295,IF(N295&gt;P295,"Preço em alta",IF(N295&lt;P295,"Preço em baixa","Preço estável"))))</f>
        <v/>
      </c>
      <c r="P295" s="1703" t="s">
        <v>31</v>
      </c>
    </row>
    <row r="296" spans="1:16" ht="18" customHeight="1" x14ac:dyDescent="0.3">
      <c r="A296" s="210" t="str">
        <f>IF(COUNTIF(F296:K296,"&gt;0")&gt;0,COUNTIF(A$1:A295,"&gt;0")+1,"")</f>
        <v/>
      </c>
      <c r="B296" s="858" t="s">
        <v>93</v>
      </c>
      <c r="C296" s="859" t="s">
        <v>147</v>
      </c>
      <c r="D296" s="252">
        <v>110</v>
      </c>
      <c r="E296" s="884">
        <v>18</v>
      </c>
      <c r="F296" s="1743"/>
      <c r="G296" s="1342"/>
      <c r="H296" s="1590"/>
      <c r="I296" s="1516"/>
      <c r="J296" s="1563"/>
      <c r="K296" s="1325"/>
      <c r="L296" s="1701" t="str">
        <f t="shared" si="63"/>
        <v/>
      </c>
      <c r="M296" s="1702" t="str">
        <f t="shared" si="64"/>
        <v/>
      </c>
      <c r="N296" s="1703" t="str">
        <f t="shared" si="65"/>
        <v/>
      </c>
      <c r="O296" s="553" t="str">
        <f t="shared" si="72"/>
        <v/>
      </c>
      <c r="P296" s="1703" t="s">
        <v>31</v>
      </c>
    </row>
    <row r="297" spans="1:16" ht="18" customHeight="1" x14ac:dyDescent="0.3">
      <c r="A297" s="210" t="str">
        <f>IF(COUNTIF(F297:K297,"&gt;0")&gt;0,COUNTIF(A$1:A296,"&gt;0")+1,"")</f>
        <v/>
      </c>
      <c r="B297" s="858" t="s">
        <v>93</v>
      </c>
      <c r="C297" s="859" t="s">
        <v>147</v>
      </c>
      <c r="D297" s="252">
        <v>120</v>
      </c>
      <c r="E297" s="884">
        <v>18</v>
      </c>
      <c r="F297" s="1743"/>
      <c r="G297" s="1342"/>
      <c r="H297" s="1590"/>
      <c r="I297" s="1516"/>
      <c r="J297" s="1563"/>
      <c r="K297" s="1325"/>
      <c r="L297" s="1701" t="str">
        <f t="shared" si="63"/>
        <v/>
      </c>
      <c r="M297" s="1702" t="str">
        <f t="shared" si="64"/>
        <v/>
      </c>
      <c r="N297" s="1703" t="str">
        <f t="shared" si="65"/>
        <v/>
      </c>
      <c r="O297" s="553" t="str">
        <f t="shared" si="72"/>
        <v/>
      </c>
      <c r="P297" s="1703" t="s">
        <v>31</v>
      </c>
    </row>
    <row r="298" spans="1:16" ht="18" customHeight="1" x14ac:dyDescent="0.3">
      <c r="A298" s="210" t="str">
        <f>IF(COUNTIF(F298:K298,"&gt;0")&gt;0,COUNTIF(A$1:A297,"&gt;0")+1,"")</f>
        <v/>
      </c>
      <c r="B298" s="858" t="s">
        <v>93</v>
      </c>
      <c r="C298" s="859" t="s">
        <v>147</v>
      </c>
      <c r="D298" s="252">
        <v>135</v>
      </c>
      <c r="E298" s="884">
        <v>18</v>
      </c>
      <c r="F298" s="1743"/>
      <c r="G298" s="1342"/>
      <c r="H298" s="1590"/>
      <c r="I298" s="1516"/>
      <c r="J298" s="1563"/>
      <c r="K298" s="1325"/>
      <c r="L298" s="1701" t="str">
        <f t="shared" si="63"/>
        <v/>
      </c>
      <c r="M298" s="1702" t="str">
        <f t="shared" si="64"/>
        <v/>
      </c>
      <c r="N298" s="1703" t="str">
        <f t="shared" si="65"/>
        <v/>
      </c>
      <c r="O298" s="553" t="str">
        <f t="shared" si="72"/>
        <v/>
      </c>
      <c r="P298" s="1703" t="s">
        <v>31</v>
      </c>
    </row>
    <row r="299" spans="1:16" ht="18" customHeight="1" x14ac:dyDescent="0.3">
      <c r="A299" s="210" t="str">
        <f>IF(COUNTIF(F299:K299,"&gt;0")&gt;0,COUNTIF(A$1:A298,"&gt;0")+1,"")</f>
        <v/>
      </c>
      <c r="B299" s="858" t="s">
        <v>93</v>
      </c>
      <c r="C299" s="859" t="s">
        <v>147</v>
      </c>
      <c r="D299" s="252">
        <v>150</v>
      </c>
      <c r="E299" s="884">
        <v>18</v>
      </c>
      <c r="F299" s="1743"/>
      <c r="G299" s="1342"/>
      <c r="H299" s="1590"/>
      <c r="I299" s="1516"/>
      <c r="J299" s="1563"/>
      <c r="K299" s="1325"/>
      <c r="L299" s="1701" t="str">
        <f t="shared" si="63"/>
        <v/>
      </c>
      <c r="M299" s="1702" t="str">
        <f t="shared" si="64"/>
        <v/>
      </c>
      <c r="N299" s="1703" t="str">
        <f t="shared" si="65"/>
        <v/>
      </c>
      <c r="O299" s="553" t="str">
        <f t="shared" si="72"/>
        <v/>
      </c>
      <c r="P299" s="1703" t="s">
        <v>31</v>
      </c>
    </row>
    <row r="300" spans="1:16" ht="18" customHeight="1" x14ac:dyDescent="0.3">
      <c r="A300" s="210" t="str">
        <f>IF(COUNTIF(F300:K300,"&gt;0")&gt;0,COUNTIF(A$1:A299,"&gt;0")+1,"")</f>
        <v/>
      </c>
      <c r="B300" s="858" t="s">
        <v>93</v>
      </c>
      <c r="C300" s="859" t="s">
        <v>147</v>
      </c>
      <c r="D300" s="252">
        <v>165</v>
      </c>
      <c r="E300" s="884">
        <v>18</v>
      </c>
      <c r="F300" s="1743"/>
      <c r="G300" s="1342"/>
      <c r="H300" s="1590"/>
      <c r="I300" s="1516"/>
      <c r="J300" s="1563"/>
      <c r="K300" s="1325"/>
      <c r="L300" s="1701" t="str">
        <f t="shared" si="63"/>
        <v/>
      </c>
      <c r="M300" s="1702" t="str">
        <f t="shared" si="64"/>
        <v/>
      </c>
      <c r="N300" s="1703" t="str">
        <f t="shared" si="65"/>
        <v/>
      </c>
      <c r="O300" s="553" t="str">
        <f t="shared" si="72"/>
        <v/>
      </c>
      <c r="P300" s="1703" t="s">
        <v>31</v>
      </c>
    </row>
    <row r="301" spans="1:16" ht="18" customHeight="1" thickBot="1" x14ac:dyDescent="0.35">
      <c r="A301" s="210">
        <f>IF(COUNTIF(F301:K301,"&gt;0")&gt;0,COUNTIF(A$1:A300,"&gt;0")+1,"")</f>
        <v>62</v>
      </c>
      <c r="B301" s="360" t="s">
        <v>93</v>
      </c>
      <c r="C301" s="361" t="s">
        <v>413</v>
      </c>
      <c r="D301" s="229" t="s">
        <v>422</v>
      </c>
      <c r="E301" s="878">
        <v>9</v>
      </c>
      <c r="F301" s="1736">
        <v>120</v>
      </c>
      <c r="G301" s="1334"/>
      <c r="H301" s="1580"/>
      <c r="I301" s="1508"/>
      <c r="J301" s="1546"/>
      <c r="K301" s="1317"/>
      <c r="L301" s="1701">
        <f t="shared" si="63"/>
        <v>120</v>
      </c>
      <c r="M301" s="1702">
        <f t="shared" si="64"/>
        <v>120</v>
      </c>
      <c r="N301" s="1703">
        <f t="shared" si="65"/>
        <v>120</v>
      </c>
      <c r="O301" s="372" t="str">
        <f t="shared" si="54"/>
        <v>Preço estável</v>
      </c>
      <c r="P301" s="1703">
        <v>120</v>
      </c>
    </row>
    <row r="302" spans="1:16" ht="18" customHeight="1" thickTop="1" x14ac:dyDescent="0.3">
      <c r="A302" s="210">
        <f>IF(COUNTIF(F302:K302,"&gt;0")&gt;0,COUNTIF(A$1:A301,"&gt;0")+1,"")</f>
        <v>63</v>
      </c>
      <c r="B302" s="318" t="s">
        <v>30</v>
      </c>
      <c r="C302" s="296" t="s">
        <v>52</v>
      </c>
      <c r="D302" s="252"/>
      <c r="E302" s="1712">
        <v>6</v>
      </c>
      <c r="F302" s="1743">
        <v>60</v>
      </c>
      <c r="G302" s="1342">
        <v>50</v>
      </c>
      <c r="H302" s="1590">
        <v>45</v>
      </c>
      <c r="I302" s="1516"/>
      <c r="J302" s="1563"/>
      <c r="K302" s="1325"/>
      <c r="L302" s="1701">
        <f t="shared" si="63"/>
        <v>45</v>
      </c>
      <c r="M302" s="1702">
        <f t="shared" si="64"/>
        <v>60</v>
      </c>
      <c r="N302" s="1703">
        <f t="shared" si="65"/>
        <v>45</v>
      </c>
      <c r="O302" s="372" t="str">
        <f t="shared" si="54"/>
        <v>Preço em baixa</v>
      </c>
      <c r="P302" s="1703">
        <v>65</v>
      </c>
    </row>
    <row r="303" spans="1:16" ht="18" customHeight="1" x14ac:dyDescent="0.3">
      <c r="A303" s="210" t="str">
        <f>IF(COUNTIF(F303:K303,"&gt;0")&gt;0,COUNTIF(A$1:A302,"&gt;0")+1,"")</f>
        <v/>
      </c>
      <c r="B303" s="322" t="s">
        <v>30</v>
      </c>
      <c r="C303" s="298" t="s">
        <v>52</v>
      </c>
      <c r="D303" s="218"/>
      <c r="E303" s="875">
        <v>6</v>
      </c>
      <c r="F303" s="1741"/>
      <c r="G303" s="1340"/>
      <c r="H303" s="1586"/>
      <c r="I303" s="1514"/>
      <c r="J303" s="1558"/>
      <c r="K303" s="1323"/>
      <c r="L303" s="1701" t="str">
        <f t="shared" si="63"/>
        <v/>
      </c>
      <c r="M303" s="1702" t="str">
        <f t="shared" si="64"/>
        <v/>
      </c>
      <c r="N303" s="1703" t="str">
        <f t="shared" si="65"/>
        <v/>
      </c>
      <c r="O303" s="372" t="str">
        <f t="shared" si="54"/>
        <v/>
      </c>
      <c r="P303" s="1703"/>
    </row>
    <row r="304" spans="1:16" ht="18" customHeight="1" x14ac:dyDescent="0.3">
      <c r="A304" s="210" t="str">
        <f>IF(COUNTIF(F304:K304,"&gt;0")&gt;0,COUNTIF(A$1:A303,"&gt;0")+1,"")</f>
        <v/>
      </c>
      <c r="B304" s="966" t="s">
        <v>30</v>
      </c>
      <c r="C304" s="367" t="s">
        <v>52</v>
      </c>
      <c r="D304" s="252"/>
      <c r="E304" s="967">
        <v>3</v>
      </c>
      <c r="F304" s="1742"/>
      <c r="G304" s="1341"/>
      <c r="H304" s="1587"/>
      <c r="I304" s="1515"/>
      <c r="J304" s="1588"/>
      <c r="K304" s="1589"/>
      <c r="L304" s="1701" t="str">
        <f t="shared" si="63"/>
        <v/>
      </c>
      <c r="M304" s="1702" t="str">
        <f t="shared" si="64"/>
        <v/>
      </c>
      <c r="N304" s="1703" t="str">
        <f t="shared" si="65"/>
        <v/>
      </c>
      <c r="O304" s="372" t="str">
        <f t="shared" si="54"/>
        <v/>
      </c>
      <c r="P304" s="1703" t="s">
        <v>31</v>
      </c>
    </row>
    <row r="305" spans="1:18" ht="18" customHeight="1" x14ac:dyDescent="0.3">
      <c r="A305" s="210" t="str">
        <f>IF(COUNTIF(F305:K305,"&gt;0")&gt;0,COUNTIF(A$1:A304,"&gt;0")+1,"")</f>
        <v/>
      </c>
      <c r="B305" s="966" t="s">
        <v>30</v>
      </c>
      <c r="C305" s="367" t="s">
        <v>52</v>
      </c>
      <c r="D305" s="252" t="s">
        <v>415</v>
      </c>
      <c r="E305" s="967"/>
      <c r="F305" s="1742"/>
      <c r="G305" s="1341"/>
      <c r="H305" s="1587"/>
      <c r="I305" s="1515"/>
      <c r="J305" s="1588"/>
      <c r="K305" s="1589"/>
      <c r="L305" s="1701" t="str">
        <f t="shared" si="63"/>
        <v/>
      </c>
      <c r="M305" s="1702" t="str">
        <f t="shared" si="64"/>
        <v/>
      </c>
      <c r="N305" s="1703" t="str">
        <f t="shared" si="65"/>
        <v/>
      </c>
      <c r="O305" s="372" t="str">
        <f t="shared" si="54"/>
        <v/>
      </c>
      <c r="P305" s="1703" t="s">
        <v>31</v>
      </c>
    </row>
    <row r="306" spans="1:18" ht="18" customHeight="1" thickBot="1" x14ac:dyDescent="0.35">
      <c r="A306" s="210" t="str">
        <f>IF(COUNTIF(F306:K306,"&gt;0")&gt;0,COUNTIF(A$1:A305,"&gt;0")+1,"")</f>
        <v/>
      </c>
      <c r="B306" s="326" t="s">
        <v>30</v>
      </c>
      <c r="C306" s="309" t="s">
        <v>52</v>
      </c>
      <c r="D306" s="235" t="s">
        <v>45</v>
      </c>
      <c r="E306" s="1377" t="s">
        <v>414</v>
      </c>
      <c r="F306" s="1740"/>
      <c r="G306" s="1339"/>
      <c r="H306" s="1585"/>
      <c r="I306" s="1513"/>
      <c r="J306" s="1550"/>
      <c r="K306" s="1319"/>
      <c r="L306" s="1701" t="str">
        <f t="shared" si="63"/>
        <v/>
      </c>
      <c r="M306" s="1702" t="str">
        <f t="shared" si="64"/>
        <v/>
      </c>
      <c r="N306" s="1703" t="str">
        <f t="shared" si="65"/>
        <v/>
      </c>
      <c r="O306" s="372" t="str">
        <f t="shared" si="54"/>
        <v/>
      </c>
      <c r="P306" s="1703" t="s">
        <v>31</v>
      </c>
    </row>
    <row r="307" spans="1:18" ht="18" customHeight="1" x14ac:dyDescent="0.3">
      <c r="A307" s="210" t="str">
        <f>IF(COUNTIF(F307:K307,"&gt;0")&gt;0,COUNTIF(A$1:A306,"&gt;0")+1,"")</f>
        <v/>
      </c>
      <c r="B307" s="216" t="s">
        <v>30</v>
      </c>
      <c r="C307" s="301" t="s">
        <v>304</v>
      </c>
      <c r="D307" s="218" t="s">
        <v>479</v>
      </c>
      <c r="E307" s="1158"/>
      <c r="F307" s="1741"/>
      <c r="G307" s="1340"/>
      <c r="H307" s="1586"/>
      <c r="I307" s="1514"/>
      <c r="J307" s="1558"/>
      <c r="K307" s="1323"/>
      <c r="L307" s="1701" t="str">
        <f t="shared" si="63"/>
        <v/>
      </c>
      <c r="M307" s="1702" t="str">
        <f t="shared" si="64"/>
        <v/>
      </c>
      <c r="N307" s="1703" t="str">
        <f t="shared" si="65"/>
        <v/>
      </c>
      <c r="O307" s="372" t="str">
        <f t="shared" si="54"/>
        <v/>
      </c>
      <c r="P307" s="1703" t="s">
        <v>31</v>
      </c>
    </row>
    <row r="308" spans="1:18" ht="18" customHeight="1" thickBot="1" x14ac:dyDescent="0.35">
      <c r="A308" s="210" t="str">
        <f>IF(COUNTIF(F308:K308,"&gt;0")&gt;0,COUNTIF(A$1:A307,"&gt;0")+1,"")</f>
        <v/>
      </c>
      <c r="B308" s="216" t="s">
        <v>30</v>
      </c>
      <c r="C308" s="301" t="s">
        <v>304</v>
      </c>
      <c r="D308" s="218"/>
      <c r="E308" s="1158">
        <v>6</v>
      </c>
      <c r="F308" s="1741"/>
      <c r="G308" s="1340"/>
      <c r="H308" s="1586"/>
      <c r="I308" s="1514"/>
      <c r="J308" s="1558"/>
      <c r="K308" s="1323"/>
      <c r="L308" s="1701" t="str">
        <f t="shared" si="63"/>
        <v/>
      </c>
      <c r="M308" s="1702" t="str">
        <f t="shared" si="64"/>
        <v/>
      </c>
      <c r="N308" s="1703" t="str">
        <f t="shared" si="65"/>
        <v/>
      </c>
      <c r="O308" s="372" t="str">
        <f t="shared" si="54"/>
        <v/>
      </c>
      <c r="P308" s="1703" t="s">
        <v>31</v>
      </c>
    </row>
    <row r="309" spans="1:18" ht="18" customHeight="1" x14ac:dyDescent="0.3">
      <c r="A309" s="210" t="str">
        <f>IF(COUNTIF(F309:K309,"&gt;0")&gt;0,COUNTIF(A$1:A308,"&gt;0")+1,"")</f>
        <v/>
      </c>
      <c r="B309" s="236" t="s">
        <v>30</v>
      </c>
      <c r="C309" s="304" t="s">
        <v>50</v>
      </c>
      <c r="D309" s="305" t="s">
        <v>45</v>
      </c>
      <c r="E309" s="898">
        <v>12</v>
      </c>
      <c r="F309" s="1752"/>
      <c r="G309" s="1349"/>
      <c r="H309" s="1601"/>
      <c r="I309" s="1523"/>
      <c r="J309" s="1561"/>
      <c r="K309" s="1324"/>
      <c r="L309" s="1701" t="str">
        <f t="shared" si="63"/>
        <v/>
      </c>
      <c r="M309" s="1702" t="str">
        <f t="shared" si="64"/>
        <v/>
      </c>
      <c r="N309" s="1703" t="str">
        <f t="shared" si="65"/>
        <v/>
      </c>
      <c r="O309" s="372" t="str">
        <f t="shared" si="54"/>
        <v/>
      </c>
      <c r="P309" s="1703" t="s">
        <v>31</v>
      </c>
    </row>
    <row r="310" spans="1:18" ht="18" customHeight="1" thickBot="1" x14ac:dyDescent="0.35">
      <c r="A310" s="210" t="str">
        <f>IF(COUNTIF(F310:K310,"&gt;0")&gt;0,COUNTIF(A$1:A309,"&gt;0")+1,"")</f>
        <v/>
      </c>
      <c r="B310" s="297" t="s">
        <v>30</v>
      </c>
      <c r="C310" s="301" t="s">
        <v>50</v>
      </c>
      <c r="D310" s="229" t="s">
        <v>45</v>
      </c>
      <c r="E310" s="878">
        <v>9</v>
      </c>
      <c r="F310" s="1736"/>
      <c r="G310" s="1334"/>
      <c r="H310" s="1580"/>
      <c r="I310" s="1508"/>
      <c r="J310" s="1546"/>
      <c r="K310" s="1317"/>
      <c r="L310" s="1701" t="str">
        <f t="shared" si="63"/>
        <v/>
      </c>
      <c r="M310" s="1702" t="str">
        <f t="shared" si="64"/>
        <v/>
      </c>
      <c r="N310" s="1703" t="str">
        <f t="shared" si="65"/>
        <v/>
      </c>
      <c r="O310" s="372" t="str">
        <f t="shared" si="54"/>
        <v/>
      </c>
      <c r="P310" s="1703" t="s">
        <v>31</v>
      </c>
    </row>
    <row r="311" spans="1:18" ht="18" customHeight="1" thickTop="1" x14ac:dyDescent="0.3">
      <c r="A311" s="210" t="str">
        <f>IF(COUNTIF(F311:K311,"&gt;0")&gt;0,COUNTIF(A$1:A310,"&gt;0")+1,"")</f>
        <v/>
      </c>
      <c r="B311" s="351" t="s">
        <v>222</v>
      </c>
      <c r="C311" s="317" t="s">
        <v>52</v>
      </c>
      <c r="D311" s="232" t="s">
        <v>485</v>
      </c>
      <c r="E311" s="1378"/>
      <c r="F311" s="1749"/>
      <c r="G311" s="1336"/>
      <c r="H311" s="1582"/>
      <c r="I311" s="1510"/>
      <c r="J311" s="1548"/>
      <c r="K311" s="1318"/>
      <c r="L311" s="1701" t="str">
        <f t="shared" si="63"/>
        <v/>
      </c>
      <c r="M311" s="1702" t="str">
        <f t="shared" si="64"/>
        <v/>
      </c>
      <c r="N311" s="1703" t="str">
        <f t="shared" si="65"/>
        <v/>
      </c>
      <c r="O311" s="372" t="str">
        <f t="shared" si="54"/>
        <v/>
      </c>
      <c r="P311" s="1703" t="s">
        <v>31</v>
      </c>
    </row>
    <row r="312" spans="1:18" ht="18" customHeight="1" thickBot="1" x14ac:dyDescent="0.35">
      <c r="A312" s="210" t="str">
        <f>IF(COUNTIF(F312:K312,"&gt;0")&gt;0,COUNTIF(A$1:A311,"&gt;0")+1,"")</f>
        <v/>
      </c>
      <c r="B312" s="1155" t="s">
        <v>469</v>
      </c>
      <c r="C312" s="1156" t="s">
        <v>52</v>
      </c>
      <c r="D312" s="271"/>
      <c r="E312" s="1379">
        <v>20</v>
      </c>
      <c r="F312" s="1738"/>
      <c r="G312" s="1337"/>
      <c r="H312" s="1583"/>
      <c r="I312" s="1511"/>
      <c r="J312" s="1554"/>
      <c r="K312" s="1321"/>
      <c r="L312" s="1701" t="str">
        <f t="shared" si="63"/>
        <v/>
      </c>
      <c r="M312" s="1702" t="str">
        <f t="shared" si="64"/>
        <v/>
      </c>
      <c r="N312" s="1703" t="str">
        <f t="shared" si="65"/>
        <v/>
      </c>
      <c r="O312" s="372" t="str">
        <f t="shared" ref="O312" si="73">IF(P312=0,"",IF(P312="",P312,IF(N312&gt;P312,"Preço em alta",IF(N312&lt;P312,"Preço em baixa","Preço estável"))))</f>
        <v/>
      </c>
      <c r="P312" s="1703" t="s">
        <v>31</v>
      </c>
    </row>
    <row r="313" spans="1:18" ht="18" customHeight="1" thickTop="1" x14ac:dyDescent="0.3">
      <c r="A313" s="210" t="str">
        <f>IF(COUNTIF(F313:K313,"&gt;0")&gt;0,COUNTIF(A$1:A312,"&gt;0")+1,"")</f>
        <v/>
      </c>
      <c r="B313" s="351" t="s">
        <v>369</v>
      </c>
      <c r="C313" s="317"/>
      <c r="D313" s="232"/>
      <c r="E313" s="879"/>
      <c r="F313" s="1749"/>
      <c r="G313" s="1336"/>
      <c r="H313" s="1582"/>
      <c r="I313" s="1510"/>
      <c r="J313" s="1548"/>
      <c r="K313" s="1318"/>
      <c r="L313" s="1701" t="str">
        <f t="shared" si="63"/>
        <v/>
      </c>
      <c r="M313" s="1702" t="str">
        <f t="shared" si="64"/>
        <v/>
      </c>
      <c r="N313" s="1703" t="str">
        <f t="shared" si="65"/>
        <v/>
      </c>
      <c r="O313" s="372" t="str">
        <f t="shared" si="54"/>
        <v/>
      </c>
      <c r="P313" s="1703" t="s">
        <v>31</v>
      </c>
      <c r="R313" s="214">
        <v>111111111</v>
      </c>
    </row>
    <row r="314" spans="1:18" ht="18" customHeight="1" x14ac:dyDescent="0.3">
      <c r="A314" s="210" t="str">
        <f>IF(COUNTIF(F314:K314,"&gt;0")&gt;0,COUNTIF(A$1:A313,"&gt;0")+1,"")</f>
        <v/>
      </c>
      <c r="B314" s="260" t="s">
        <v>369</v>
      </c>
      <c r="C314" s="301" t="s">
        <v>83</v>
      </c>
      <c r="D314" s="218">
        <v>11</v>
      </c>
      <c r="E314" s="875"/>
      <c r="F314" s="1741"/>
      <c r="G314" s="1340"/>
      <c r="H314" s="1586"/>
      <c r="I314" s="1514"/>
      <c r="J314" s="1558"/>
      <c r="K314" s="1323"/>
      <c r="L314" s="1701" t="str">
        <f t="shared" si="63"/>
        <v/>
      </c>
      <c r="M314" s="1702" t="str">
        <f t="shared" si="64"/>
        <v/>
      </c>
      <c r="N314" s="1703" t="str">
        <f t="shared" si="65"/>
        <v/>
      </c>
      <c r="O314" s="372" t="str">
        <f t="shared" si="54"/>
        <v/>
      </c>
      <c r="P314" s="1703" t="s">
        <v>31</v>
      </c>
    </row>
    <row r="315" spans="1:18" ht="18" customHeight="1" thickBot="1" x14ac:dyDescent="0.35">
      <c r="A315" s="210" t="str">
        <f>IF(COUNTIF(F315:K315,"&gt;0")&gt;0,COUNTIF(A$1:A314,"&gt;0")+1,"")</f>
        <v/>
      </c>
      <c r="B315" s="1155" t="s">
        <v>369</v>
      </c>
      <c r="C315" s="1156"/>
      <c r="D315" s="271" t="s">
        <v>447</v>
      </c>
      <c r="E315" s="882"/>
      <c r="F315" s="1738"/>
      <c r="G315" s="1337"/>
      <c r="H315" s="1583"/>
      <c r="I315" s="1511"/>
      <c r="J315" s="1554"/>
      <c r="K315" s="1321"/>
      <c r="L315" s="1701" t="str">
        <f t="shared" si="63"/>
        <v/>
      </c>
      <c r="M315" s="1702" t="str">
        <f t="shared" si="64"/>
        <v/>
      </c>
      <c r="N315" s="1703" t="str">
        <f t="shared" si="65"/>
        <v/>
      </c>
      <c r="O315" s="372" t="str">
        <f t="shared" ref="O315" si="74">IF(P315=0,"",IF(P315="",P315,IF(N315&gt;P315,"Preço em alta",IF(N315&lt;P315,"Preço em baixa","Preço estável"))))</f>
        <v/>
      </c>
      <c r="P315" s="1703" t="s">
        <v>31</v>
      </c>
    </row>
    <row r="316" spans="1:18" ht="18" customHeight="1" thickTop="1" thickBot="1" x14ac:dyDescent="0.35">
      <c r="A316" s="210" t="str">
        <f>IF(COUNTIF(F316:K316,"&gt;0")&gt;0,COUNTIF(A$1:A315,"&gt;0")+1,"")</f>
        <v/>
      </c>
      <c r="B316" s="241" t="s">
        <v>300</v>
      </c>
      <c r="C316" s="299"/>
      <c r="D316" s="243"/>
      <c r="E316" s="883"/>
      <c r="F316" s="1737"/>
      <c r="G316" s="1335"/>
      <c r="H316" s="1581"/>
      <c r="I316" s="1509"/>
      <c r="J316" s="1556"/>
      <c r="K316" s="1322"/>
      <c r="L316" s="1701" t="str">
        <f t="shared" si="63"/>
        <v/>
      </c>
      <c r="M316" s="1702" t="str">
        <f t="shared" si="64"/>
        <v/>
      </c>
      <c r="N316" s="1703" t="str">
        <f t="shared" si="65"/>
        <v/>
      </c>
      <c r="O316" s="372" t="str">
        <f t="shared" si="54"/>
        <v/>
      </c>
      <c r="P316" s="1703" t="s">
        <v>31</v>
      </c>
    </row>
    <row r="317" spans="1:18" ht="18" customHeight="1" thickTop="1" thickBot="1" x14ac:dyDescent="0.35">
      <c r="A317" s="210" t="str">
        <f>IF(COUNTIF(F317:K317,"&gt;0")&gt;0,COUNTIF(A$1:A316,"&gt;0")+1,"")</f>
        <v/>
      </c>
      <c r="B317" s="241" t="s">
        <v>151</v>
      </c>
      <c r="C317" s="299"/>
      <c r="D317" s="243" t="s">
        <v>45</v>
      </c>
      <c r="E317" s="883">
        <v>3</v>
      </c>
      <c r="F317" s="1737"/>
      <c r="G317" s="1335"/>
      <c r="H317" s="1581"/>
      <c r="I317" s="1509"/>
      <c r="J317" s="1556"/>
      <c r="K317" s="1322"/>
      <c r="L317" s="1701" t="str">
        <f t="shared" si="63"/>
        <v/>
      </c>
      <c r="M317" s="1702" t="str">
        <f t="shared" si="64"/>
        <v/>
      </c>
      <c r="N317" s="1703" t="str">
        <f t="shared" si="65"/>
        <v/>
      </c>
      <c r="O317" s="372" t="str">
        <f t="shared" si="54"/>
        <v/>
      </c>
      <c r="P317" s="1703" t="s">
        <v>31</v>
      </c>
    </row>
    <row r="318" spans="1:18" ht="18" customHeight="1" thickTop="1" x14ac:dyDescent="0.3">
      <c r="A318" s="210">
        <f>IF(COUNTIF(F318:K318,"&gt;0")&gt;0,COUNTIF(A$1:A317,"&gt;0")+1,"")</f>
        <v>64</v>
      </c>
      <c r="B318" s="351" t="s">
        <v>367</v>
      </c>
      <c r="C318" s="317" t="s">
        <v>50</v>
      </c>
      <c r="D318" s="232" t="s">
        <v>57</v>
      </c>
      <c r="E318" s="879">
        <v>12</v>
      </c>
      <c r="F318" s="1749">
        <v>120</v>
      </c>
      <c r="G318" s="1336"/>
      <c r="H318" s="1582"/>
      <c r="I318" s="1510"/>
      <c r="J318" s="1548"/>
      <c r="K318" s="1318"/>
      <c r="L318" s="1701">
        <f t="shared" si="63"/>
        <v>120</v>
      </c>
      <c r="M318" s="1702">
        <f t="shared" si="64"/>
        <v>120</v>
      </c>
      <c r="N318" s="1703">
        <f t="shared" si="65"/>
        <v>120</v>
      </c>
      <c r="O318" s="372" t="str">
        <f t="shared" si="54"/>
        <v>Preço estável</v>
      </c>
      <c r="P318" s="1703">
        <v>120</v>
      </c>
    </row>
    <row r="319" spans="1:18" ht="18" customHeight="1" thickBot="1" x14ac:dyDescent="0.35">
      <c r="A319" s="210" t="str">
        <f>IF(COUNTIF(F319:K319,"&gt;0")&gt;0,COUNTIF(A$1:A318,"&gt;0")+1,"")</f>
        <v/>
      </c>
      <c r="B319" s="1155" t="s">
        <v>367</v>
      </c>
      <c r="C319" s="1156" t="s">
        <v>52</v>
      </c>
      <c r="D319" s="271" t="s">
        <v>57</v>
      </c>
      <c r="E319" s="882"/>
      <c r="F319" s="1738"/>
      <c r="G319" s="1337"/>
      <c r="H319" s="1583"/>
      <c r="I319" s="1511"/>
      <c r="J319" s="1554"/>
      <c r="K319" s="1321"/>
      <c r="L319" s="1701" t="str">
        <f t="shared" ref="L319" si="75">IF(MIN(F319:K319)=0,"",MIN(F319:K319))</f>
        <v/>
      </c>
      <c r="M319" s="1702" t="str">
        <f t="shared" ref="M319" si="76">IF(MAX(F319:K319)=0,"",MAX(F319:K319))</f>
        <v/>
      </c>
      <c r="N319" s="1703" t="str">
        <f t="shared" ref="N319" si="77">IF(ISNA(MODE(F319:K319)),L319,MODE(F319:K319))</f>
        <v/>
      </c>
      <c r="O319" s="372" t="str">
        <f t="shared" ref="O319" si="78">IF(P319=0,"",IF(P319="",P319,IF(N319&gt;P319,"Preço em alta",IF(N319&lt;P319,"Preço em baixa","Preço estável"))))</f>
        <v/>
      </c>
      <c r="P319" s="1703" t="s">
        <v>31</v>
      </c>
    </row>
    <row r="320" spans="1:18" ht="18" customHeight="1" thickTop="1" thickBot="1" x14ac:dyDescent="0.35">
      <c r="A320" s="210" t="str">
        <f>IF(COUNTIF(F320:K320,"&gt;0")&gt;0,COUNTIF(A$1:A319,"&gt;0")+1,"")</f>
        <v/>
      </c>
      <c r="B320" s="241" t="s">
        <v>165</v>
      </c>
      <c r="C320" s="299" t="s">
        <v>302</v>
      </c>
      <c r="D320" s="243" t="s">
        <v>472</v>
      </c>
      <c r="E320" s="883"/>
      <c r="F320" s="1737"/>
      <c r="G320" s="1335"/>
      <c r="H320" s="1581"/>
      <c r="I320" s="1509"/>
      <c r="J320" s="1556"/>
      <c r="K320" s="1322"/>
      <c r="L320" s="1701" t="str">
        <f t="shared" si="63"/>
        <v/>
      </c>
      <c r="M320" s="1702" t="str">
        <f t="shared" si="64"/>
        <v/>
      </c>
      <c r="N320" s="1703" t="str">
        <f t="shared" si="65"/>
        <v/>
      </c>
      <c r="O320" s="372" t="str">
        <f>IF(P320=0,"",IF(P320="",P320,IF(N320&gt;P320,"Preço em alta",IF(N320&lt;P320,"Preço em baixa","Preço estável"))))</f>
        <v/>
      </c>
      <c r="P320" s="1703" t="s">
        <v>31</v>
      </c>
    </row>
    <row r="321" spans="1:16" ht="20.100000000000001" customHeight="1" thickTop="1" thickBot="1" x14ac:dyDescent="0.35">
      <c r="A321" s="210" t="str">
        <f>IF(COUNTIF(F321:K321,"&gt;0")&gt;0,COUNTIF(A$1:A320,"&gt;0")+1,"")</f>
        <v/>
      </c>
      <c r="B321" s="241" t="s">
        <v>183</v>
      </c>
      <c r="C321" s="299"/>
      <c r="D321" s="243" t="s">
        <v>45</v>
      </c>
      <c r="E321" s="883"/>
      <c r="F321" s="1737"/>
      <c r="G321" s="1335"/>
      <c r="H321" s="1581"/>
      <c r="I321" s="1509"/>
      <c r="J321" s="1556"/>
      <c r="K321" s="1322"/>
      <c r="L321" s="1701" t="str">
        <f t="shared" si="63"/>
        <v/>
      </c>
      <c r="M321" s="1702" t="str">
        <f t="shared" si="64"/>
        <v/>
      </c>
      <c r="N321" s="1703" t="str">
        <f t="shared" si="65"/>
        <v/>
      </c>
      <c r="O321" s="372" t="str">
        <f t="shared" si="54"/>
        <v/>
      </c>
      <c r="P321" s="1703" t="s">
        <v>31</v>
      </c>
    </row>
    <row r="322" spans="1:16" ht="20.100000000000001" customHeight="1" thickTop="1" thickBot="1" x14ac:dyDescent="0.35">
      <c r="A322" s="210" t="str">
        <f>IF(COUNTIF(F322:K322,"&gt;0")&gt;0,COUNTIF(A$1:A321,"&gt;0")+1,"")</f>
        <v/>
      </c>
      <c r="B322" s="272" t="s">
        <v>458</v>
      </c>
      <c r="C322" s="362"/>
      <c r="D322" s="256"/>
      <c r="E322" s="883"/>
      <c r="F322" s="1739"/>
      <c r="G322" s="1338"/>
      <c r="H322" s="1584"/>
      <c r="I322" s="1512"/>
      <c r="J322" s="1559"/>
      <c r="K322" s="1313"/>
      <c r="L322" s="1701" t="str">
        <f t="shared" si="63"/>
        <v/>
      </c>
      <c r="M322" s="1702" t="str">
        <f t="shared" si="64"/>
        <v/>
      </c>
      <c r="N322" s="1703" t="str">
        <f t="shared" si="65"/>
        <v/>
      </c>
      <c r="O322" s="372" t="str">
        <f>IF(P322=0,"",IF(P322="",P322,IF(N322&gt;P322,"Preço em alta",IF(N322&lt;P322,"Preço em baixa","Preço estável"))))</f>
        <v/>
      </c>
      <c r="P322" s="1703" t="s">
        <v>31</v>
      </c>
    </row>
    <row r="323" spans="1:16" ht="20.100000000000001" customHeight="1" thickTop="1" thickBot="1" x14ac:dyDescent="0.35">
      <c r="A323" s="210">
        <f>IF(COUNTIF(F323:K323,"&gt;0")&gt;0,COUNTIF(A$1:A322,"&gt;0")+1,"")</f>
        <v>65</v>
      </c>
      <c r="B323" s="272" t="s">
        <v>268</v>
      </c>
      <c r="C323" s="362"/>
      <c r="D323" s="256"/>
      <c r="E323" s="883">
        <v>5</v>
      </c>
      <c r="F323" s="1739">
        <v>170</v>
      </c>
      <c r="G323" s="1338"/>
      <c r="H323" s="1584"/>
      <c r="I323" s="1512"/>
      <c r="J323" s="1559"/>
      <c r="K323" s="1313"/>
      <c r="L323" s="1701">
        <f t="shared" si="63"/>
        <v>170</v>
      </c>
      <c r="M323" s="1702">
        <f t="shared" si="64"/>
        <v>170</v>
      </c>
      <c r="N323" s="1703">
        <f t="shared" si="65"/>
        <v>170</v>
      </c>
      <c r="O323" s="372" t="str">
        <f>IF(P323=0,"",IF(P323="",P323,IF(N323&gt;P323,"Preço em alta",IF(N323&lt;P323,"Preço em baixa","Preço estável"))))</f>
        <v>Preço estável</v>
      </c>
      <c r="P323" s="1703">
        <v>170</v>
      </c>
    </row>
    <row r="324" spans="1:16" ht="20.100000000000001" customHeight="1" thickTop="1" x14ac:dyDescent="0.3">
      <c r="A324" s="210" t="str">
        <f>IF(COUNTIF(F324:K324,"&gt;0")&gt;0,COUNTIF(A$1:A323,"&gt;0")+1,"")</f>
        <v/>
      </c>
      <c r="B324" s="351" t="s">
        <v>153</v>
      </c>
      <c r="C324" s="317" t="s">
        <v>244</v>
      </c>
      <c r="D324" s="232" t="s">
        <v>38</v>
      </c>
      <c r="E324" s="879">
        <v>25</v>
      </c>
      <c r="F324" s="1749"/>
      <c r="G324" s="1336"/>
      <c r="H324" s="1582"/>
      <c r="I324" s="1510"/>
      <c r="J324" s="1548"/>
      <c r="K324" s="1318"/>
      <c r="L324" s="1701" t="str">
        <f t="shared" si="63"/>
        <v/>
      </c>
      <c r="M324" s="1702" t="str">
        <f t="shared" si="64"/>
        <v/>
      </c>
      <c r="N324" s="1703" t="str">
        <f t="shared" si="65"/>
        <v/>
      </c>
      <c r="O324" s="372" t="str">
        <f t="shared" si="54"/>
        <v/>
      </c>
      <c r="P324" s="1703" t="s">
        <v>31</v>
      </c>
    </row>
    <row r="325" spans="1:16" ht="20.100000000000001" customHeight="1" thickBot="1" x14ac:dyDescent="0.35">
      <c r="A325" s="210">
        <f>IF(COUNTIF(F325:K325,"&gt;0")&gt;0,COUNTIF(A$1:A324,"&gt;0")+1,"")</f>
        <v>66</v>
      </c>
      <c r="B325" s="308" t="s">
        <v>153</v>
      </c>
      <c r="C325" s="309" t="s">
        <v>244</v>
      </c>
      <c r="D325" s="247" t="s">
        <v>47</v>
      </c>
      <c r="E325" s="880">
        <v>10</v>
      </c>
      <c r="F325" s="1740">
        <v>85</v>
      </c>
      <c r="G325" s="1339"/>
      <c r="H325" s="1585"/>
      <c r="I325" s="1513"/>
      <c r="J325" s="1550"/>
      <c r="K325" s="1319"/>
      <c r="L325" s="1701">
        <f t="shared" si="63"/>
        <v>85</v>
      </c>
      <c r="M325" s="1702">
        <f t="shared" si="64"/>
        <v>85</v>
      </c>
      <c r="N325" s="1703">
        <f t="shared" si="65"/>
        <v>85</v>
      </c>
      <c r="O325" s="372" t="str">
        <f t="shared" si="54"/>
        <v>Preço em alta</v>
      </c>
      <c r="P325" s="1703">
        <v>80</v>
      </c>
    </row>
    <row r="326" spans="1:16" ht="18" customHeight="1" x14ac:dyDescent="0.3">
      <c r="A326" s="210" t="str">
        <f>IF(COUNTIF(F326:K326,"&gt;0")&gt;0,COUNTIF(A$1:A325,"&gt;0")+1,"")</f>
        <v/>
      </c>
      <c r="B326" s="248" t="s">
        <v>153</v>
      </c>
      <c r="C326" s="301" t="s">
        <v>154</v>
      </c>
      <c r="D326" s="218" t="s">
        <v>38</v>
      </c>
      <c r="E326" s="875">
        <v>25</v>
      </c>
      <c r="F326" s="1741"/>
      <c r="G326" s="1340"/>
      <c r="H326" s="1586"/>
      <c r="I326" s="1514"/>
      <c r="J326" s="1558"/>
      <c r="K326" s="1323"/>
      <c r="L326" s="1701" t="str">
        <f t="shared" si="63"/>
        <v/>
      </c>
      <c r="M326" s="1702" t="str">
        <f t="shared" si="64"/>
        <v/>
      </c>
      <c r="N326" s="1703" t="str">
        <f t="shared" si="65"/>
        <v/>
      </c>
      <c r="O326" s="372" t="str">
        <f t="shared" si="54"/>
        <v/>
      </c>
      <c r="P326" s="1703" t="s">
        <v>31</v>
      </c>
    </row>
    <row r="327" spans="1:16" ht="18" customHeight="1" thickBot="1" x14ac:dyDescent="0.35">
      <c r="A327" s="210" t="str">
        <f>IF(COUNTIF(F327:K327,"&gt;0")&gt;0,COUNTIF(A$1:A326,"&gt;0")+1,"")</f>
        <v/>
      </c>
      <c r="B327" s="245" t="s">
        <v>153</v>
      </c>
      <c r="C327" s="309" t="s">
        <v>154</v>
      </c>
      <c r="D327" s="247" t="s">
        <v>157</v>
      </c>
      <c r="E327" s="880">
        <v>12</v>
      </c>
      <c r="F327" s="1740"/>
      <c r="G327" s="1339"/>
      <c r="H327" s="1585"/>
      <c r="I327" s="1513"/>
      <c r="J327" s="1550"/>
      <c r="K327" s="1319"/>
      <c r="L327" s="1701" t="str">
        <f t="shared" si="63"/>
        <v/>
      </c>
      <c r="M327" s="1702" t="str">
        <f t="shared" si="64"/>
        <v/>
      </c>
      <c r="N327" s="1703" t="str">
        <f t="shared" si="65"/>
        <v/>
      </c>
      <c r="O327" s="372" t="str">
        <f t="shared" si="54"/>
        <v/>
      </c>
      <c r="P327" s="1703" t="s">
        <v>31</v>
      </c>
    </row>
    <row r="328" spans="1:16" ht="18" customHeight="1" thickBot="1" x14ac:dyDescent="0.35">
      <c r="A328" s="210" t="str">
        <f>IF(COUNTIF(F328:K328,"&gt;0")&gt;0,COUNTIF(A$1:A327,"&gt;0")+1,"")</f>
        <v/>
      </c>
      <c r="B328" s="245" t="s">
        <v>153</v>
      </c>
      <c r="C328" s="309" t="s">
        <v>283</v>
      </c>
      <c r="D328" s="247" t="s">
        <v>157</v>
      </c>
      <c r="E328" s="880">
        <v>5</v>
      </c>
      <c r="F328" s="1740"/>
      <c r="G328" s="1339"/>
      <c r="H328" s="1585"/>
      <c r="I328" s="1513"/>
      <c r="J328" s="1550"/>
      <c r="K328" s="1319"/>
      <c r="L328" s="1701" t="str">
        <f t="shared" si="63"/>
        <v/>
      </c>
      <c r="M328" s="1702" t="str">
        <f t="shared" si="64"/>
        <v/>
      </c>
      <c r="N328" s="1703" t="str">
        <f t="shared" si="65"/>
        <v/>
      </c>
      <c r="O328" s="372" t="str">
        <f t="shared" si="54"/>
        <v/>
      </c>
      <c r="P328" s="1703" t="s">
        <v>31</v>
      </c>
    </row>
    <row r="329" spans="1:16" ht="18" customHeight="1" thickBot="1" x14ac:dyDescent="0.35">
      <c r="A329" s="210" t="str">
        <f>IF(COUNTIF(F329:K329,"&gt;0")&gt;0,COUNTIF(A$1:A328,"&gt;0")+1,"")</f>
        <v/>
      </c>
      <c r="B329" s="248" t="s">
        <v>153</v>
      </c>
      <c r="C329" s="301" t="s">
        <v>50</v>
      </c>
      <c r="D329" s="218" t="s">
        <v>47</v>
      </c>
      <c r="E329" s="1158" t="s">
        <v>47</v>
      </c>
      <c r="F329" s="1741"/>
      <c r="G329" s="1340"/>
      <c r="H329" s="1586"/>
      <c r="I329" s="1514"/>
      <c r="J329" s="1558"/>
      <c r="K329" s="1323"/>
      <c r="L329" s="1701" t="str">
        <f t="shared" si="63"/>
        <v/>
      </c>
      <c r="M329" s="1702" t="str">
        <f t="shared" si="64"/>
        <v/>
      </c>
      <c r="N329" s="1703" t="str">
        <f t="shared" si="65"/>
        <v/>
      </c>
      <c r="O329" s="372" t="str">
        <f t="shared" si="54"/>
        <v/>
      </c>
      <c r="P329" s="1703" t="s">
        <v>31</v>
      </c>
    </row>
    <row r="330" spans="1:16" ht="18" customHeight="1" x14ac:dyDescent="0.3">
      <c r="A330" s="210" t="str">
        <f>IF(COUNTIF(F330:K330,"&gt;0")&gt;0,COUNTIF(A$1:A329,"&gt;0")+1,"")</f>
        <v/>
      </c>
      <c r="B330" s="291" t="s">
        <v>153</v>
      </c>
      <c r="C330" s="304" t="s">
        <v>155</v>
      </c>
      <c r="D330" s="305" t="s">
        <v>38</v>
      </c>
      <c r="E330" s="898">
        <v>25</v>
      </c>
      <c r="F330" s="1752"/>
      <c r="G330" s="1349"/>
      <c r="H330" s="1601"/>
      <c r="I330" s="1523"/>
      <c r="J330" s="1561"/>
      <c r="K330" s="1324"/>
      <c r="L330" s="1701" t="str">
        <f t="shared" si="63"/>
        <v/>
      </c>
      <c r="M330" s="1702" t="str">
        <f t="shared" si="64"/>
        <v/>
      </c>
      <c r="N330" s="1703" t="str">
        <f t="shared" si="65"/>
        <v/>
      </c>
      <c r="O330" s="372" t="str">
        <f t="shared" si="54"/>
        <v/>
      </c>
      <c r="P330" s="1703" t="s">
        <v>31</v>
      </c>
    </row>
    <row r="331" spans="1:16" ht="18" customHeight="1" thickBot="1" x14ac:dyDescent="0.35">
      <c r="A331" s="210">
        <f>IF(COUNTIF(F331:K331,"&gt;0")&gt;0,COUNTIF(A$1:A330,"&gt;0")+1,"")</f>
        <v>67</v>
      </c>
      <c r="B331" s="245" t="s">
        <v>153</v>
      </c>
      <c r="C331" s="309" t="s">
        <v>155</v>
      </c>
      <c r="D331" s="247" t="s">
        <v>157</v>
      </c>
      <c r="E331" s="880">
        <v>9</v>
      </c>
      <c r="F331" s="1740">
        <v>65</v>
      </c>
      <c r="G331" s="1339"/>
      <c r="H331" s="1585"/>
      <c r="I331" s="1513"/>
      <c r="J331" s="1550"/>
      <c r="K331" s="1319"/>
      <c r="L331" s="1701">
        <f t="shared" si="63"/>
        <v>65</v>
      </c>
      <c r="M331" s="1702">
        <f t="shared" si="64"/>
        <v>65</v>
      </c>
      <c r="N331" s="1703">
        <f t="shared" si="65"/>
        <v>65</v>
      </c>
      <c r="O331" s="372" t="str">
        <f t="shared" si="54"/>
        <v>Preço estável</v>
      </c>
      <c r="P331" s="1703">
        <v>65</v>
      </c>
    </row>
    <row r="332" spans="1:16" ht="18" customHeight="1" x14ac:dyDescent="0.3">
      <c r="A332" s="210" t="str">
        <f>IF(COUNTIF(F332:K332,"&gt;0")&gt;0,COUNTIF(A$1:A331,"&gt;0")+1,"")</f>
        <v/>
      </c>
      <c r="B332" s="248" t="s">
        <v>153</v>
      </c>
      <c r="C332" s="301" t="s">
        <v>318</v>
      </c>
      <c r="D332" s="218" t="s">
        <v>38</v>
      </c>
      <c r="E332" s="875">
        <v>25</v>
      </c>
      <c r="F332" s="1741"/>
      <c r="G332" s="1340"/>
      <c r="H332" s="1586"/>
      <c r="I332" s="1514"/>
      <c r="J332" s="1558"/>
      <c r="K332" s="1323"/>
      <c r="L332" s="1701" t="str">
        <f t="shared" si="63"/>
        <v/>
      </c>
      <c r="M332" s="1702" t="str">
        <f t="shared" si="64"/>
        <v/>
      </c>
      <c r="N332" s="1703" t="str">
        <f t="shared" si="65"/>
        <v/>
      </c>
      <c r="O332" s="372" t="str">
        <f t="shared" si="54"/>
        <v/>
      </c>
      <c r="P332" s="1703" t="s">
        <v>31</v>
      </c>
    </row>
    <row r="333" spans="1:16" ht="18" customHeight="1" thickBot="1" x14ac:dyDescent="0.35">
      <c r="A333" s="210" t="str">
        <f>IF(COUNTIF(F333:K333,"&gt;0")&gt;0,COUNTIF(A$1:A332,"&gt;0")+1,"")</f>
        <v/>
      </c>
      <c r="B333" s="245" t="s">
        <v>153</v>
      </c>
      <c r="C333" s="309" t="s">
        <v>318</v>
      </c>
      <c r="D333" s="247" t="s">
        <v>157</v>
      </c>
      <c r="E333" s="880">
        <v>11</v>
      </c>
      <c r="F333" s="1740"/>
      <c r="G333" s="1339"/>
      <c r="H333" s="1585"/>
      <c r="I333" s="1513"/>
      <c r="J333" s="1550"/>
      <c r="K333" s="1319"/>
      <c r="L333" s="1701" t="str">
        <f t="shared" si="63"/>
        <v/>
      </c>
      <c r="M333" s="1702" t="str">
        <f t="shared" si="64"/>
        <v/>
      </c>
      <c r="N333" s="1703" t="str">
        <f t="shared" si="65"/>
        <v/>
      </c>
      <c r="O333" s="372" t="str">
        <f t="shared" ref="O333" si="79">IF(P333=0,"",IF(P333="",P333,IF(N333&gt;P333,"Preço em alta",IF(N333&lt;P333,"Preço em baixa","Preço estável"))))</f>
        <v/>
      </c>
      <c r="P333" s="1703" t="s">
        <v>31</v>
      </c>
    </row>
    <row r="334" spans="1:16" ht="18" customHeight="1" x14ac:dyDescent="0.3">
      <c r="A334" s="210" t="str">
        <f>IF(COUNTIF(F334:K334,"&gt;0")&gt;0,COUNTIF(A$1:A333,"&gt;0")+1,"")</f>
        <v/>
      </c>
      <c r="B334" s="1249" t="s">
        <v>153</v>
      </c>
      <c r="C334" s="1250" t="s">
        <v>156</v>
      </c>
      <c r="D334" s="988" t="s">
        <v>92</v>
      </c>
      <c r="E334" s="1129" t="s">
        <v>406</v>
      </c>
      <c r="F334" s="1759"/>
      <c r="G334" s="1354"/>
      <c r="H334" s="1613"/>
      <c r="I334" s="1528"/>
      <c r="J334" s="1614"/>
      <c r="K334" s="1615"/>
      <c r="L334" s="1701" t="str">
        <f t="shared" si="63"/>
        <v/>
      </c>
      <c r="M334" s="1702" t="str">
        <f t="shared" si="64"/>
        <v/>
      </c>
      <c r="N334" s="1703" t="str">
        <f t="shared" si="65"/>
        <v/>
      </c>
      <c r="O334" s="372" t="str">
        <f t="shared" si="54"/>
        <v/>
      </c>
      <c r="P334" s="1703" t="s">
        <v>31</v>
      </c>
    </row>
    <row r="335" spans="1:16" ht="18" customHeight="1" x14ac:dyDescent="0.3">
      <c r="A335" s="210" t="str">
        <f>IF(COUNTIF(F335:K335,"&gt;0")&gt;0,COUNTIF(A$1:A334,"&gt;0")+1,"")</f>
        <v/>
      </c>
      <c r="B335" s="248" t="s">
        <v>153</v>
      </c>
      <c r="C335" s="286" t="s">
        <v>156</v>
      </c>
      <c r="D335" s="218" t="s">
        <v>38</v>
      </c>
      <c r="E335" s="875" t="s">
        <v>387</v>
      </c>
      <c r="F335" s="1741"/>
      <c r="G335" s="1340"/>
      <c r="H335" s="1586"/>
      <c r="I335" s="1514"/>
      <c r="J335" s="1558"/>
      <c r="K335" s="1323"/>
      <c r="L335" s="1701" t="str">
        <f t="shared" si="63"/>
        <v/>
      </c>
      <c r="M335" s="1702" t="str">
        <f t="shared" si="64"/>
        <v/>
      </c>
      <c r="N335" s="1703" t="str">
        <f t="shared" si="65"/>
        <v/>
      </c>
      <c r="O335" s="372" t="str">
        <f t="shared" si="54"/>
        <v/>
      </c>
      <c r="P335" s="1703" t="s">
        <v>31</v>
      </c>
    </row>
    <row r="336" spans="1:16" ht="18" customHeight="1" x14ac:dyDescent="0.3">
      <c r="A336" s="210" t="str">
        <f>IF(COUNTIF(F336:K336,"&gt;0")&gt;0,COUNTIF(A$1:A335,"&gt;0")+1,"")</f>
        <v/>
      </c>
      <c r="B336" s="1245" t="s">
        <v>153</v>
      </c>
      <c r="C336" s="1246" t="s">
        <v>156</v>
      </c>
      <c r="D336" s="1247" t="s">
        <v>38</v>
      </c>
      <c r="E336" s="1248" t="s">
        <v>404</v>
      </c>
      <c r="F336" s="1764"/>
      <c r="G336" s="1359"/>
      <c r="H336" s="1628"/>
      <c r="I336" s="1533"/>
      <c r="J336" s="1629"/>
      <c r="K336" s="1630"/>
      <c r="L336" s="1701" t="str">
        <f t="shared" si="63"/>
        <v/>
      </c>
      <c r="M336" s="1702" t="str">
        <f t="shared" si="64"/>
        <v/>
      </c>
      <c r="N336" s="1703" t="str">
        <f t="shared" si="65"/>
        <v/>
      </c>
      <c r="O336" s="372" t="str">
        <f t="shared" ref="O336:O351" si="80">IF(P336=0,"",IF(P336="",P336,IF(N336&gt;P336,"Preço em alta",IF(N336&lt;P336,"Preço em baixa","Preço estável"))))</f>
        <v/>
      </c>
      <c r="P336" s="1703" t="s">
        <v>31</v>
      </c>
    </row>
    <row r="337" spans="1:16" ht="18" customHeight="1" x14ac:dyDescent="0.3">
      <c r="A337" s="210" t="str">
        <f>IF(COUNTIF(F337:K337,"&gt;0")&gt;0,COUNTIF(A$1:A336,"&gt;0")+1,"")</f>
        <v/>
      </c>
      <c r="B337" s="1245" t="s">
        <v>153</v>
      </c>
      <c r="C337" s="1246" t="s">
        <v>156</v>
      </c>
      <c r="D337" s="1247" t="s">
        <v>38</v>
      </c>
      <c r="E337" s="1248" t="s">
        <v>326</v>
      </c>
      <c r="F337" s="1764"/>
      <c r="G337" s="1359"/>
      <c r="H337" s="1628"/>
      <c r="I337" s="1533"/>
      <c r="J337" s="1629"/>
      <c r="K337" s="1630"/>
      <c r="L337" s="1701" t="str">
        <f t="shared" si="63"/>
        <v/>
      </c>
      <c r="M337" s="1702" t="str">
        <f t="shared" si="64"/>
        <v/>
      </c>
      <c r="N337" s="1703" t="str">
        <f t="shared" si="65"/>
        <v/>
      </c>
      <c r="O337" s="372" t="str">
        <f t="shared" ref="O337" si="81">IF(P337=0,"",IF(P337="",P337,IF(N337&gt;P337,"Preço em alta",IF(N337&lt;P337,"Preço em baixa","Preço estável"))))</f>
        <v/>
      </c>
      <c r="P337" s="1703" t="s">
        <v>31</v>
      </c>
    </row>
    <row r="338" spans="1:16" ht="18" customHeight="1" x14ac:dyDescent="0.3">
      <c r="A338" s="210" t="str">
        <f>IF(COUNTIF(F338:K338,"&gt;0")&gt;0,COUNTIF(A$1:A337,"&gt;0")+1,"")</f>
        <v/>
      </c>
      <c r="B338" s="248" t="s">
        <v>153</v>
      </c>
      <c r="C338" s="286" t="s">
        <v>156</v>
      </c>
      <c r="D338" s="218" t="s">
        <v>38</v>
      </c>
      <c r="E338" s="875" t="s">
        <v>327</v>
      </c>
      <c r="F338" s="1741"/>
      <c r="G338" s="1340"/>
      <c r="H338" s="1586"/>
      <c r="I338" s="1514"/>
      <c r="J338" s="1558"/>
      <c r="K338" s="1323"/>
      <c r="L338" s="1701" t="str">
        <f t="shared" ref="L338:L387" si="82">IF(MIN(F338:K338)=0,"",MIN(F338:K338))</f>
        <v/>
      </c>
      <c r="M338" s="1702" t="str">
        <f t="shared" ref="M338:M387" si="83">IF(MAX(F338:K338)=0,"",MAX(F338:K338))</f>
        <v/>
      </c>
      <c r="N338" s="1703" t="str">
        <f t="shared" ref="N338:N387" si="84">IF(ISNA(MODE(F338:K338)),L338,MODE(F338:K338))</f>
        <v/>
      </c>
      <c r="O338" s="372" t="str">
        <f t="shared" si="80"/>
        <v/>
      </c>
      <c r="P338" s="1703" t="s">
        <v>31</v>
      </c>
    </row>
    <row r="339" spans="1:16" ht="18" customHeight="1" x14ac:dyDescent="0.3">
      <c r="A339" s="210" t="str">
        <f>IF(COUNTIF(F339:K339,"&gt;0")&gt;0,COUNTIF(A$1:A338,"&gt;0")+1,"")</f>
        <v/>
      </c>
      <c r="B339" s="1257" t="s">
        <v>153</v>
      </c>
      <c r="C339" s="1258" t="s">
        <v>156</v>
      </c>
      <c r="D339" s="990" t="s">
        <v>38</v>
      </c>
      <c r="E339" s="1259">
        <v>16</v>
      </c>
      <c r="F339" s="1765"/>
      <c r="G339" s="1360"/>
      <c r="H339" s="1631"/>
      <c r="I339" s="1534"/>
      <c r="J339" s="1632"/>
      <c r="K339" s="1633"/>
      <c r="L339" s="1701" t="str">
        <f t="shared" si="82"/>
        <v/>
      </c>
      <c r="M339" s="1702" t="str">
        <f t="shared" si="83"/>
        <v/>
      </c>
      <c r="N339" s="1703" t="str">
        <f t="shared" si="84"/>
        <v/>
      </c>
      <c r="O339" s="372" t="str">
        <f t="shared" si="80"/>
        <v/>
      </c>
      <c r="P339" s="1703" t="s">
        <v>31</v>
      </c>
    </row>
    <row r="340" spans="1:16" ht="18" customHeight="1" thickBot="1" x14ac:dyDescent="0.35">
      <c r="A340" s="210" t="str">
        <f>IF(COUNTIF(F340:K340,"&gt;0")&gt;0,COUNTIF(A$1:A339,"&gt;0")+1,"")</f>
        <v/>
      </c>
      <c r="B340" s="1251" t="s">
        <v>153</v>
      </c>
      <c r="C340" s="1252" t="s">
        <v>156</v>
      </c>
      <c r="D340" s="856" t="s">
        <v>47</v>
      </c>
      <c r="E340" s="887"/>
      <c r="F340" s="1757"/>
      <c r="G340" s="1353"/>
      <c r="H340" s="1609"/>
      <c r="I340" s="1527"/>
      <c r="J340" s="1573"/>
      <c r="K340" s="1574"/>
      <c r="L340" s="1701" t="str">
        <f t="shared" si="82"/>
        <v/>
      </c>
      <c r="M340" s="1702" t="str">
        <f t="shared" si="83"/>
        <v/>
      </c>
      <c r="N340" s="1703" t="str">
        <f t="shared" si="84"/>
        <v/>
      </c>
      <c r="O340" s="372" t="str">
        <f t="shared" si="80"/>
        <v/>
      </c>
      <c r="P340" s="1703" t="s">
        <v>31</v>
      </c>
    </row>
    <row r="341" spans="1:16" ht="18" customHeight="1" x14ac:dyDescent="0.3">
      <c r="A341" s="210" t="str">
        <f>IF(COUNTIF(F341:K341,"&gt;0")&gt;0,COUNTIF(A$1:A340,"&gt;0")+1,"")</f>
        <v/>
      </c>
      <c r="B341" s="919" t="s">
        <v>153</v>
      </c>
      <c r="C341" s="920" t="s">
        <v>232</v>
      </c>
      <c r="D341" s="265" t="s">
        <v>38</v>
      </c>
      <c r="E341" s="886" t="s">
        <v>269</v>
      </c>
      <c r="F341" s="1753"/>
      <c r="G341" s="1350"/>
      <c r="H341" s="1602"/>
      <c r="I341" s="1524"/>
      <c r="J341" s="1565"/>
      <c r="K341" s="1566"/>
      <c r="L341" s="1701" t="str">
        <f t="shared" si="82"/>
        <v/>
      </c>
      <c r="M341" s="1702" t="str">
        <f t="shared" si="83"/>
        <v/>
      </c>
      <c r="N341" s="1703" t="str">
        <f t="shared" si="84"/>
        <v/>
      </c>
      <c r="O341" s="372" t="str">
        <f t="shared" si="80"/>
        <v/>
      </c>
      <c r="P341" s="1703" t="s">
        <v>31</v>
      </c>
    </row>
    <row r="342" spans="1:16" ht="18" customHeight="1" x14ac:dyDescent="0.3">
      <c r="A342" s="210" t="str">
        <f>IF(COUNTIF(F342:K342,"&gt;0")&gt;0,COUNTIF(A$1:A341,"&gt;0")+1,"")</f>
        <v/>
      </c>
      <c r="B342" s="250" t="s">
        <v>153</v>
      </c>
      <c r="C342" s="859" t="s">
        <v>232</v>
      </c>
      <c r="D342" s="252" t="s">
        <v>38</v>
      </c>
      <c r="E342" s="884" t="s">
        <v>290</v>
      </c>
      <c r="F342" s="1743"/>
      <c r="G342" s="1342"/>
      <c r="H342" s="1590"/>
      <c r="I342" s="1516"/>
      <c r="J342" s="1563"/>
      <c r="K342" s="1325"/>
      <c r="L342" s="1701" t="str">
        <f t="shared" si="82"/>
        <v/>
      </c>
      <c r="M342" s="1702" t="str">
        <f t="shared" si="83"/>
        <v/>
      </c>
      <c r="N342" s="1703" t="str">
        <f t="shared" si="84"/>
        <v/>
      </c>
      <c r="O342" s="372" t="str">
        <f t="shared" si="80"/>
        <v/>
      </c>
      <c r="P342" s="1703" t="s">
        <v>31</v>
      </c>
    </row>
    <row r="343" spans="1:16" ht="18" customHeight="1" x14ac:dyDescent="0.3">
      <c r="A343" s="210" t="str">
        <f>IF(COUNTIF(F343:K343,"&gt;0")&gt;0,COUNTIF(A$1:A342,"&gt;0")+1,"")</f>
        <v/>
      </c>
      <c r="B343" s="250" t="s">
        <v>153</v>
      </c>
      <c r="C343" s="859" t="s">
        <v>232</v>
      </c>
      <c r="D343" s="252" t="s">
        <v>38</v>
      </c>
      <c r="E343" s="884" t="s">
        <v>270</v>
      </c>
      <c r="F343" s="1743"/>
      <c r="G343" s="1342"/>
      <c r="H343" s="1590"/>
      <c r="I343" s="1516"/>
      <c r="J343" s="1563"/>
      <c r="K343" s="1325"/>
      <c r="L343" s="1701" t="str">
        <f t="shared" si="82"/>
        <v/>
      </c>
      <c r="M343" s="1702" t="str">
        <f t="shared" si="83"/>
        <v/>
      </c>
      <c r="N343" s="1703" t="str">
        <f t="shared" si="84"/>
        <v/>
      </c>
      <c r="O343" s="372" t="str">
        <f t="shared" si="80"/>
        <v/>
      </c>
      <c r="P343" s="1703" t="s">
        <v>31</v>
      </c>
    </row>
    <row r="344" spans="1:16" ht="18" customHeight="1" x14ac:dyDescent="0.3">
      <c r="A344" s="210" t="str">
        <f>IF(COUNTIF(F344:K344,"&gt;0")&gt;0,COUNTIF(A$1:A343,"&gt;0")+1,"")</f>
        <v/>
      </c>
      <c r="B344" s="250" t="s">
        <v>153</v>
      </c>
      <c r="C344" s="859" t="s">
        <v>232</v>
      </c>
      <c r="D344" s="252" t="s">
        <v>38</v>
      </c>
      <c r="E344" s="884" t="s">
        <v>291</v>
      </c>
      <c r="F344" s="1743"/>
      <c r="G344" s="1342"/>
      <c r="H344" s="1590"/>
      <c r="I344" s="1516"/>
      <c r="J344" s="1563"/>
      <c r="K344" s="1325"/>
      <c r="L344" s="1701" t="str">
        <f t="shared" si="82"/>
        <v/>
      </c>
      <c r="M344" s="1702" t="str">
        <f t="shared" si="83"/>
        <v/>
      </c>
      <c r="N344" s="1703" t="str">
        <f t="shared" si="84"/>
        <v/>
      </c>
      <c r="O344" s="372" t="str">
        <f t="shared" si="80"/>
        <v/>
      </c>
      <c r="P344" s="1703" t="s">
        <v>31</v>
      </c>
    </row>
    <row r="345" spans="1:16" ht="18" customHeight="1" x14ac:dyDescent="0.3">
      <c r="A345" s="210" t="str">
        <f>IF(COUNTIF(F345:K345,"&gt;0")&gt;0,COUNTIF(A$1:A344,"&gt;0")+1,"")</f>
        <v/>
      </c>
      <c r="B345" s="250" t="s">
        <v>153</v>
      </c>
      <c r="C345" s="859" t="s">
        <v>232</v>
      </c>
      <c r="D345" s="252" t="s">
        <v>38</v>
      </c>
      <c r="E345" s="884" t="s">
        <v>272</v>
      </c>
      <c r="F345" s="1743"/>
      <c r="G345" s="1342"/>
      <c r="H345" s="1590"/>
      <c r="I345" s="1516"/>
      <c r="J345" s="1563"/>
      <c r="K345" s="1325"/>
      <c r="L345" s="1701" t="str">
        <f t="shared" si="82"/>
        <v/>
      </c>
      <c r="M345" s="1702" t="str">
        <f t="shared" si="83"/>
        <v/>
      </c>
      <c r="N345" s="1703" t="str">
        <f t="shared" si="84"/>
        <v/>
      </c>
      <c r="O345" s="372" t="str">
        <f t="shared" si="80"/>
        <v/>
      </c>
      <c r="P345" s="1703" t="s">
        <v>31</v>
      </c>
    </row>
    <row r="346" spans="1:16" ht="18" customHeight="1" x14ac:dyDescent="0.3">
      <c r="A346" s="210" t="str">
        <f>IF(COUNTIF(F346:K346,"&gt;0")&gt;0,COUNTIF(A$1:A345,"&gt;0")+1,"")</f>
        <v/>
      </c>
      <c r="B346" s="250" t="s">
        <v>153</v>
      </c>
      <c r="C346" s="859" t="s">
        <v>232</v>
      </c>
      <c r="D346" s="252" t="s">
        <v>38</v>
      </c>
      <c r="E346" s="884" t="s">
        <v>292</v>
      </c>
      <c r="F346" s="1743"/>
      <c r="G346" s="1342"/>
      <c r="H346" s="1590"/>
      <c r="I346" s="1516"/>
      <c r="J346" s="1563"/>
      <c r="K346" s="1325"/>
      <c r="L346" s="1701" t="str">
        <f t="shared" si="82"/>
        <v/>
      </c>
      <c r="M346" s="1702" t="str">
        <f t="shared" si="83"/>
        <v/>
      </c>
      <c r="N346" s="1703" t="str">
        <f t="shared" si="84"/>
        <v/>
      </c>
      <c r="O346" s="372" t="str">
        <f t="shared" si="80"/>
        <v/>
      </c>
      <c r="P346" s="1703" t="s">
        <v>31</v>
      </c>
    </row>
    <row r="347" spans="1:16" ht="18" customHeight="1" x14ac:dyDescent="0.3">
      <c r="A347" s="210" t="str">
        <f>IF(COUNTIF(F347:K347,"&gt;0")&gt;0,COUNTIF(A$1:A346,"&gt;0")+1,"")</f>
        <v/>
      </c>
      <c r="B347" s="250" t="s">
        <v>153</v>
      </c>
      <c r="C347" s="859" t="s">
        <v>232</v>
      </c>
      <c r="D347" s="252" t="s">
        <v>38</v>
      </c>
      <c r="E347" s="884" t="s">
        <v>273</v>
      </c>
      <c r="F347" s="1743"/>
      <c r="G347" s="1342"/>
      <c r="H347" s="1590"/>
      <c r="I347" s="1516"/>
      <c r="J347" s="1563"/>
      <c r="K347" s="1325"/>
      <c r="L347" s="1701" t="str">
        <f t="shared" si="82"/>
        <v/>
      </c>
      <c r="M347" s="1702" t="str">
        <f t="shared" si="83"/>
        <v/>
      </c>
      <c r="N347" s="1703" t="str">
        <f t="shared" si="84"/>
        <v/>
      </c>
      <c r="O347" s="372" t="str">
        <f t="shared" si="80"/>
        <v/>
      </c>
      <c r="P347" s="1703" t="s">
        <v>31</v>
      </c>
    </row>
    <row r="348" spans="1:16" ht="18" customHeight="1" thickBot="1" x14ac:dyDescent="0.35">
      <c r="A348" s="210" t="str">
        <f>IF(COUNTIF(F348:K348,"&gt;0")&gt;0,COUNTIF(A$1:A347,"&gt;0")+1,"")</f>
        <v/>
      </c>
      <c r="B348" s="245" t="s">
        <v>153</v>
      </c>
      <c r="C348" s="359" t="s">
        <v>232</v>
      </c>
      <c r="D348" s="252" t="s">
        <v>38</v>
      </c>
      <c r="E348" s="880" t="s">
        <v>274</v>
      </c>
      <c r="F348" s="1740"/>
      <c r="G348" s="1339"/>
      <c r="H348" s="1585"/>
      <c r="I348" s="1513"/>
      <c r="J348" s="1550"/>
      <c r="K348" s="1319"/>
      <c r="L348" s="1701" t="str">
        <f t="shared" si="82"/>
        <v/>
      </c>
      <c r="M348" s="1702" t="str">
        <f t="shared" si="83"/>
        <v/>
      </c>
      <c r="N348" s="1703" t="str">
        <f t="shared" si="84"/>
        <v/>
      </c>
      <c r="O348" s="372" t="str">
        <f t="shared" si="80"/>
        <v/>
      </c>
      <c r="P348" s="1703" t="s">
        <v>31</v>
      </c>
    </row>
    <row r="349" spans="1:16" ht="18" customHeight="1" thickBot="1" x14ac:dyDescent="0.35">
      <c r="A349" s="210" t="str">
        <f>IF(COUNTIF(F349:K349,"&gt;0")&gt;0,COUNTIF(A$1:A348,"&gt;0")+1,"")</f>
        <v/>
      </c>
      <c r="B349" s="227" t="s">
        <v>153</v>
      </c>
      <c r="C349" s="361" t="s">
        <v>232</v>
      </c>
      <c r="D349" s="229" t="s">
        <v>47</v>
      </c>
      <c r="E349" s="1380" t="s">
        <v>47</v>
      </c>
      <c r="F349" s="1736"/>
      <c r="G349" s="1334"/>
      <c r="H349" s="1580"/>
      <c r="I349" s="1508"/>
      <c r="J349" s="1546"/>
      <c r="K349" s="1317"/>
      <c r="L349" s="1701" t="str">
        <f t="shared" si="82"/>
        <v/>
      </c>
      <c r="M349" s="1702" t="str">
        <f t="shared" si="83"/>
        <v/>
      </c>
      <c r="N349" s="1703" t="str">
        <f t="shared" si="84"/>
        <v/>
      </c>
      <c r="O349" s="372" t="str">
        <f t="shared" si="80"/>
        <v/>
      </c>
      <c r="P349" s="1703" t="s">
        <v>31</v>
      </c>
    </row>
    <row r="350" spans="1:16" ht="18" customHeight="1" thickTop="1" thickBot="1" x14ac:dyDescent="0.35">
      <c r="A350" s="210" t="str">
        <f>IF(COUNTIF(F350:K350,"&gt;0")&gt;0,COUNTIF(A$1:A349,"&gt;0")+1,"")</f>
        <v/>
      </c>
      <c r="B350" s="248" t="s">
        <v>316</v>
      </c>
      <c r="C350" s="298"/>
      <c r="D350" s="218" t="s">
        <v>45</v>
      </c>
      <c r="E350" s="1158" t="s">
        <v>45</v>
      </c>
      <c r="F350" s="1741"/>
      <c r="G350" s="1340"/>
      <c r="H350" s="1586"/>
      <c r="I350" s="1514"/>
      <c r="J350" s="1558"/>
      <c r="K350" s="1323"/>
      <c r="L350" s="1701" t="str">
        <f t="shared" si="82"/>
        <v/>
      </c>
      <c r="M350" s="1702" t="str">
        <f t="shared" si="83"/>
        <v/>
      </c>
      <c r="N350" s="1703" t="str">
        <f t="shared" si="84"/>
        <v/>
      </c>
      <c r="O350" s="372" t="str">
        <f t="shared" si="80"/>
        <v/>
      </c>
      <c r="P350" s="1703" t="s">
        <v>31</v>
      </c>
    </row>
    <row r="351" spans="1:16" ht="18" customHeight="1" thickTop="1" thickBot="1" x14ac:dyDescent="0.35">
      <c r="A351" s="210">
        <f>IF(COUNTIF(F351:K351,"&gt;0")&gt;0,COUNTIF(A$1:A350,"&gt;0")+1,"")</f>
        <v>68</v>
      </c>
      <c r="B351" s="964" t="s">
        <v>159</v>
      </c>
      <c r="C351" s="965" t="s">
        <v>296</v>
      </c>
      <c r="D351" s="275" t="s">
        <v>47</v>
      </c>
      <c r="E351" s="894">
        <v>5</v>
      </c>
      <c r="F351" s="1750">
        <v>60</v>
      </c>
      <c r="G351" s="1347"/>
      <c r="H351" s="1597"/>
      <c r="I351" s="1521"/>
      <c r="J351" s="1598"/>
      <c r="K351" s="1599"/>
      <c r="L351" s="1701">
        <f t="shared" si="82"/>
        <v>60</v>
      </c>
      <c r="M351" s="1702">
        <f t="shared" si="83"/>
        <v>60</v>
      </c>
      <c r="N351" s="1703">
        <f t="shared" si="84"/>
        <v>60</v>
      </c>
      <c r="O351" s="372" t="str">
        <f t="shared" si="80"/>
        <v/>
      </c>
      <c r="P351" s="1703" t="s">
        <v>31</v>
      </c>
    </row>
    <row r="352" spans="1:16" ht="18" customHeight="1" x14ac:dyDescent="0.3">
      <c r="A352" s="210" t="str">
        <f>IF(COUNTIF(F352:K352,"&gt;0")&gt;0,COUNTIF(A$1:A351,"&gt;0")+1,"")</f>
        <v/>
      </c>
      <c r="B352" s="297" t="s">
        <v>159</v>
      </c>
      <c r="C352" s="286" t="s">
        <v>160</v>
      </c>
      <c r="D352" s="218" t="s">
        <v>157</v>
      </c>
      <c r="E352" s="875">
        <v>5</v>
      </c>
      <c r="F352" s="1741"/>
      <c r="G352" s="1340"/>
      <c r="H352" s="1586"/>
      <c r="I352" s="1514"/>
      <c r="J352" s="1558"/>
      <c r="K352" s="1323"/>
      <c r="L352" s="1701" t="str">
        <f t="shared" si="82"/>
        <v/>
      </c>
      <c r="M352" s="1702" t="str">
        <f t="shared" si="83"/>
        <v/>
      </c>
      <c r="N352" s="1703" t="str">
        <f t="shared" si="84"/>
        <v/>
      </c>
      <c r="O352" s="372" t="str">
        <f t="shared" si="54"/>
        <v/>
      </c>
      <c r="P352" s="1703" t="s">
        <v>31</v>
      </c>
    </row>
    <row r="353" spans="1:16" ht="18" customHeight="1" x14ac:dyDescent="0.3">
      <c r="A353" s="210" t="str">
        <f>IF(COUNTIF(F353:K353,"&gt;0")&gt;0,COUNTIF(A$1:A352,"&gt;0")+1,"")</f>
        <v/>
      </c>
      <c r="B353" s="295" t="s">
        <v>159</v>
      </c>
      <c r="C353" s="859" t="s">
        <v>160</v>
      </c>
      <c r="D353" s="252" t="s">
        <v>157</v>
      </c>
      <c r="E353" s="884">
        <v>7</v>
      </c>
      <c r="F353" s="1743"/>
      <c r="G353" s="1342"/>
      <c r="H353" s="1590"/>
      <c r="I353" s="1516"/>
      <c r="J353" s="1563"/>
      <c r="K353" s="1325"/>
      <c r="L353" s="1701" t="str">
        <f t="shared" si="82"/>
        <v/>
      </c>
      <c r="M353" s="1702" t="str">
        <f t="shared" si="83"/>
        <v/>
      </c>
      <c r="N353" s="1703" t="str">
        <f t="shared" si="84"/>
        <v/>
      </c>
      <c r="O353" s="372" t="str">
        <f>IF(P353=0,"",IF(P353="",P353,IF(N353&gt;P353,"Preço em alta",IF(N353&lt;P353,"Preço em baixa","Preço estável"))))</f>
        <v/>
      </c>
      <c r="P353" s="1703" t="s">
        <v>31</v>
      </c>
    </row>
    <row r="354" spans="1:16" ht="18" customHeight="1" thickBot="1" x14ac:dyDescent="0.35">
      <c r="A354" s="210" t="str">
        <f>IF(COUNTIF(F354:K354,"&gt;0")&gt;0,COUNTIF(A$1:A353,"&gt;0")+1,"")</f>
        <v/>
      </c>
      <c r="B354" s="363" t="s">
        <v>159</v>
      </c>
      <c r="C354" s="364" t="s">
        <v>160</v>
      </c>
      <c r="D354" s="247" t="s">
        <v>51</v>
      </c>
      <c r="E354" s="880">
        <v>8</v>
      </c>
      <c r="F354" s="1740"/>
      <c r="G354" s="1339"/>
      <c r="H354" s="1585"/>
      <c r="I354" s="1513"/>
      <c r="J354" s="1550"/>
      <c r="K354" s="1319"/>
      <c r="L354" s="1701" t="str">
        <f t="shared" si="82"/>
        <v/>
      </c>
      <c r="M354" s="1702" t="str">
        <f t="shared" si="83"/>
        <v/>
      </c>
      <c r="N354" s="1703" t="str">
        <f t="shared" si="84"/>
        <v/>
      </c>
      <c r="O354" s="372" t="str">
        <f t="shared" si="54"/>
        <v/>
      </c>
      <c r="P354" s="1703" t="s">
        <v>31</v>
      </c>
    </row>
    <row r="355" spans="1:16" ht="18" customHeight="1" thickBot="1" x14ac:dyDescent="0.35">
      <c r="A355" s="210" t="str">
        <f>IF(COUNTIF(F355:K355,"&gt;0")&gt;0,COUNTIF(A$1:A354,"&gt;0")+1,"")</f>
        <v/>
      </c>
      <c r="B355" s="543" t="s">
        <v>159</v>
      </c>
      <c r="C355" s="1362" t="s">
        <v>443</v>
      </c>
      <c r="D355" s="222" t="s">
        <v>157</v>
      </c>
      <c r="E355" s="876">
        <v>4</v>
      </c>
      <c r="F355" s="1744"/>
      <c r="G355" s="1343"/>
      <c r="H355" s="1591"/>
      <c r="I355" s="1517"/>
      <c r="J355" s="1541"/>
      <c r="K355" s="1314"/>
      <c r="L355" s="1701" t="str">
        <f t="shared" si="82"/>
        <v/>
      </c>
      <c r="M355" s="1702" t="str">
        <f t="shared" si="83"/>
        <v/>
      </c>
      <c r="N355" s="1703" t="str">
        <f t="shared" si="84"/>
        <v/>
      </c>
      <c r="O355" s="372" t="str">
        <f t="shared" ref="O355" si="85">IF(P355=0,"",IF(P355="",P355,IF(N355&gt;P355,"Preço em alta",IF(N355&lt;P355,"Preço em baixa","Preço estável"))))</f>
        <v/>
      </c>
      <c r="P355" s="1703" t="s">
        <v>31</v>
      </c>
    </row>
    <row r="356" spans="1:16" ht="18" customHeight="1" x14ac:dyDescent="0.3">
      <c r="A356" s="210" t="str">
        <f>IF(COUNTIF(F356:K356,"&gt;0")&gt;0,COUNTIF(A$1:A355,"&gt;0")+1,"")</f>
        <v/>
      </c>
      <c r="B356" s="365" t="s">
        <v>159</v>
      </c>
      <c r="C356" s="334" t="s">
        <v>161</v>
      </c>
      <c r="D356" s="238" t="s">
        <v>157</v>
      </c>
      <c r="E356" s="881">
        <v>5</v>
      </c>
      <c r="F356" s="1751"/>
      <c r="G356" s="1348"/>
      <c r="H356" s="1600"/>
      <c r="I356" s="1522"/>
      <c r="J356" s="1552"/>
      <c r="K356" s="1320"/>
      <c r="L356" s="1701" t="str">
        <f t="shared" si="82"/>
        <v/>
      </c>
      <c r="M356" s="1702" t="str">
        <f t="shared" si="83"/>
        <v/>
      </c>
      <c r="N356" s="1703" t="str">
        <f t="shared" si="84"/>
        <v/>
      </c>
      <c r="O356" s="372" t="str">
        <f t="shared" si="54"/>
        <v/>
      </c>
      <c r="P356" s="1703" t="s">
        <v>31</v>
      </c>
    </row>
    <row r="357" spans="1:16" ht="18" customHeight="1" thickBot="1" x14ac:dyDescent="0.35">
      <c r="A357" s="210" t="str">
        <f>IF(COUNTIF(F357:K357,"&gt;0")&gt;0,COUNTIF(A$1:A356,"&gt;0")+1,"")</f>
        <v/>
      </c>
      <c r="B357" s="366" t="s">
        <v>159</v>
      </c>
      <c r="C357" s="367" t="s">
        <v>161</v>
      </c>
      <c r="D357" s="270" t="s">
        <v>45</v>
      </c>
      <c r="E357" s="891">
        <v>7</v>
      </c>
      <c r="F357" s="1742"/>
      <c r="G357" s="1341"/>
      <c r="H357" s="1587"/>
      <c r="I357" s="1515"/>
      <c r="J357" s="1588"/>
      <c r="K357" s="1589"/>
      <c r="L357" s="1701" t="str">
        <f t="shared" si="82"/>
        <v/>
      </c>
      <c r="M357" s="1702" t="str">
        <f t="shared" si="83"/>
        <v/>
      </c>
      <c r="N357" s="1703" t="str">
        <f t="shared" si="84"/>
        <v/>
      </c>
      <c r="O357" s="372" t="str">
        <f t="shared" si="54"/>
        <v/>
      </c>
      <c r="P357" s="1703" t="s">
        <v>31</v>
      </c>
    </row>
    <row r="358" spans="1:16" ht="18" customHeight="1" x14ac:dyDescent="0.3">
      <c r="A358" s="210">
        <f>IF(COUNTIF(F358:K358,"&gt;0")&gt;0,COUNTIF(A$1:A357,"&gt;0")+1,"")</f>
        <v>69</v>
      </c>
      <c r="B358" s="236" t="s">
        <v>159</v>
      </c>
      <c r="C358" s="312" t="s">
        <v>426</v>
      </c>
      <c r="D358" s="305" t="s">
        <v>157</v>
      </c>
      <c r="E358" s="898">
        <v>5</v>
      </c>
      <c r="F358" s="1752">
        <v>65</v>
      </c>
      <c r="G358" s="1349"/>
      <c r="H358" s="1601"/>
      <c r="I358" s="1523"/>
      <c r="J358" s="1561"/>
      <c r="K358" s="1324"/>
      <c r="L358" s="1701">
        <f t="shared" si="82"/>
        <v>65</v>
      </c>
      <c r="M358" s="1702">
        <f t="shared" si="83"/>
        <v>65</v>
      </c>
      <c r="N358" s="1703">
        <f t="shared" si="84"/>
        <v>65</v>
      </c>
      <c r="O358" s="372" t="str">
        <f t="shared" si="54"/>
        <v>Preço estável</v>
      </c>
      <c r="P358" s="1703">
        <v>65</v>
      </c>
    </row>
    <row r="359" spans="1:16" ht="18" customHeight="1" thickBot="1" x14ac:dyDescent="0.35">
      <c r="A359" s="210" t="str">
        <f>IF(COUNTIF(F359:K359,"&gt;0")&gt;0,COUNTIF(A$1:A358,"&gt;0")+1,"")</f>
        <v/>
      </c>
      <c r="B359" s="363" t="s">
        <v>159</v>
      </c>
      <c r="C359" s="290" t="s">
        <v>257</v>
      </c>
      <c r="D359" s="247" t="s">
        <v>51</v>
      </c>
      <c r="E359" s="880">
        <v>8</v>
      </c>
      <c r="F359" s="1740"/>
      <c r="G359" s="1339"/>
      <c r="H359" s="1585"/>
      <c r="I359" s="1513"/>
      <c r="J359" s="1550"/>
      <c r="K359" s="1319"/>
      <c r="L359" s="1701" t="str">
        <f t="shared" si="82"/>
        <v/>
      </c>
      <c r="M359" s="1702" t="str">
        <f t="shared" si="83"/>
        <v/>
      </c>
      <c r="N359" s="1703" t="str">
        <f t="shared" si="84"/>
        <v/>
      </c>
      <c r="O359" s="372" t="str">
        <f t="shared" si="54"/>
        <v/>
      </c>
      <c r="P359" s="1703" t="s">
        <v>31</v>
      </c>
    </row>
    <row r="360" spans="1:16" ht="18" customHeight="1" thickBot="1" x14ac:dyDescent="0.35">
      <c r="A360" s="210" t="str">
        <f>IF(COUNTIF(F360:K360,"&gt;0")&gt;0,COUNTIF(A$1:A359,"&gt;0")+1,"")</f>
        <v/>
      </c>
      <c r="B360" s="543" t="s">
        <v>159</v>
      </c>
      <c r="C360" s="1362" t="s">
        <v>374</v>
      </c>
      <c r="D360" s="222" t="s">
        <v>157</v>
      </c>
      <c r="E360" s="876">
        <v>4</v>
      </c>
      <c r="F360" s="1744"/>
      <c r="G360" s="1343"/>
      <c r="H360" s="1591"/>
      <c r="I360" s="1517"/>
      <c r="J360" s="1541"/>
      <c r="K360" s="1314"/>
      <c r="L360" s="1701" t="str">
        <f t="shared" si="82"/>
        <v/>
      </c>
      <c r="M360" s="1702" t="str">
        <f t="shared" si="83"/>
        <v/>
      </c>
      <c r="N360" s="1703" t="str">
        <f t="shared" si="84"/>
        <v/>
      </c>
      <c r="O360" s="372" t="str">
        <f t="shared" ref="O360" si="86">IF(P360=0,"",IF(P360="",P360,IF(N360&gt;P360,"Preço em alta",IF(N360&lt;P360,"Preço em baixa","Preço estável"))))</f>
        <v/>
      </c>
      <c r="P360" s="1703" t="s">
        <v>31</v>
      </c>
    </row>
    <row r="361" spans="1:16" ht="18" customHeight="1" thickBot="1" x14ac:dyDescent="0.35">
      <c r="A361" s="210" t="str">
        <f>IF(COUNTIF(F361:K361,"&gt;0")&gt;0,COUNTIF(A$1:A360,"&gt;0")+1,"")</f>
        <v/>
      </c>
      <c r="B361" s="543" t="s">
        <v>159</v>
      </c>
      <c r="C361" s="544" t="s">
        <v>390</v>
      </c>
      <c r="D361" s="222" t="s">
        <v>51</v>
      </c>
      <c r="E361" s="876">
        <v>8</v>
      </c>
      <c r="F361" s="1744"/>
      <c r="G361" s="1343"/>
      <c r="H361" s="1591"/>
      <c r="I361" s="1517"/>
      <c r="J361" s="1541"/>
      <c r="K361" s="1314"/>
      <c r="L361" s="1701" t="str">
        <f t="shared" si="82"/>
        <v/>
      </c>
      <c r="M361" s="1702" t="str">
        <f t="shared" si="83"/>
        <v/>
      </c>
      <c r="N361" s="1703" t="str">
        <f t="shared" si="84"/>
        <v/>
      </c>
      <c r="O361" s="372" t="str">
        <f>IF(P361=0,"",IF(P361="",P361,IF(N361&gt;P361,"Preço em alta",IF(N361&lt;P361,"Preço em baixa","Preço estável"))))</f>
        <v/>
      </c>
      <c r="P361" s="1703" t="s">
        <v>31</v>
      </c>
    </row>
    <row r="362" spans="1:16" ht="18" customHeight="1" x14ac:dyDescent="0.3">
      <c r="A362" s="210" t="str">
        <f>IF(COUNTIF(F362:K362,"&gt;0")&gt;0,COUNTIF(A$1:A361,"&gt;0")+1,"")</f>
        <v/>
      </c>
      <c r="B362" s="365" t="s">
        <v>159</v>
      </c>
      <c r="C362" s="334" t="s">
        <v>163</v>
      </c>
      <c r="D362" s="238" t="s">
        <v>157</v>
      </c>
      <c r="E362" s="881">
        <v>5</v>
      </c>
      <c r="F362" s="1751"/>
      <c r="G362" s="1348"/>
      <c r="H362" s="1600"/>
      <c r="I362" s="1522"/>
      <c r="J362" s="1552"/>
      <c r="K362" s="1320"/>
      <c r="L362" s="1701" t="str">
        <f t="shared" si="82"/>
        <v/>
      </c>
      <c r="M362" s="1702" t="str">
        <f t="shared" si="83"/>
        <v/>
      </c>
      <c r="N362" s="1703" t="str">
        <f t="shared" si="84"/>
        <v/>
      </c>
      <c r="O362" s="372" t="str">
        <f t="shared" si="54"/>
        <v/>
      </c>
      <c r="P362" s="1703" t="s">
        <v>31</v>
      </c>
    </row>
    <row r="363" spans="1:16" ht="18" customHeight="1" x14ac:dyDescent="0.3">
      <c r="A363" s="210" t="str">
        <f>IF(COUNTIF(F363:K363,"&gt;0")&gt;0,COUNTIF(A$1:A362,"&gt;0")+1,"")</f>
        <v/>
      </c>
      <c r="B363" s="365" t="s">
        <v>159</v>
      </c>
      <c r="C363" s="334" t="s">
        <v>163</v>
      </c>
      <c r="D363" s="238" t="s">
        <v>157</v>
      </c>
      <c r="E363" s="881">
        <v>6</v>
      </c>
      <c r="F363" s="1751"/>
      <c r="G363" s="1348"/>
      <c r="H363" s="1600"/>
      <c r="I363" s="1522"/>
      <c r="J363" s="1552"/>
      <c r="K363" s="1320"/>
      <c r="L363" s="1701" t="str">
        <f t="shared" si="82"/>
        <v/>
      </c>
      <c r="M363" s="1702" t="str">
        <f t="shared" si="83"/>
        <v/>
      </c>
      <c r="N363" s="1703" t="str">
        <f t="shared" si="84"/>
        <v/>
      </c>
      <c r="O363" s="372" t="str">
        <f>IF(P363=0,"",IF(P363="",P363,IF(N363&gt;P363,"Preço em alta",IF(N363&lt;P363,"Preço em baixa","Preço estável"))))</f>
        <v/>
      </c>
      <c r="P363" s="1703" t="s">
        <v>31</v>
      </c>
    </row>
    <row r="364" spans="1:16" ht="18" customHeight="1" thickBot="1" x14ac:dyDescent="0.35">
      <c r="A364" s="210" t="str">
        <f>IF(COUNTIF(F364:K364,"&gt;0")&gt;0,COUNTIF(A$1:A363,"&gt;0")+1,"")</f>
        <v/>
      </c>
      <c r="B364" s="366" t="s">
        <v>159</v>
      </c>
      <c r="C364" s="367" t="s">
        <v>163</v>
      </c>
      <c r="D364" s="270" t="s">
        <v>51</v>
      </c>
      <c r="E364" s="891">
        <v>8</v>
      </c>
      <c r="F364" s="1742"/>
      <c r="G364" s="1341"/>
      <c r="H364" s="1587"/>
      <c r="I364" s="1515"/>
      <c r="J364" s="1588"/>
      <c r="K364" s="1589"/>
      <c r="L364" s="1701" t="str">
        <f t="shared" si="82"/>
        <v/>
      </c>
      <c r="M364" s="1702" t="str">
        <f t="shared" si="83"/>
        <v/>
      </c>
      <c r="N364" s="1703" t="str">
        <f t="shared" si="84"/>
        <v/>
      </c>
      <c r="O364" s="372" t="str">
        <f t="shared" si="54"/>
        <v/>
      </c>
      <c r="P364" s="1703" t="s">
        <v>31</v>
      </c>
    </row>
    <row r="365" spans="1:16" ht="18" customHeight="1" thickBot="1" x14ac:dyDescent="0.35">
      <c r="A365" s="210" t="str">
        <f>IF(COUNTIF(F365:K365,"&gt;0")&gt;0,COUNTIF(A$1:A364,"&gt;0")+1,"")</f>
        <v/>
      </c>
      <c r="B365" s="543" t="s">
        <v>159</v>
      </c>
      <c r="C365" s="544" t="s">
        <v>306</v>
      </c>
      <c r="D365" s="222" t="s">
        <v>51</v>
      </c>
      <c r="E365" s="876">
        <v>5</v>
      </c>
      <c r="F365" s="1744"/>
      <c r="G365" s="1343"/>
      <c r="H365" s="1591"/>
      <c r="I365" s="1517"/>
      <c r="J365" s="1541"/>
      <c r="K365" s="1314"/>
      <c r="L365" s="1701" t="str">
        <f t="shared" si="82"/>
        <v/>
      </c>
      <c r="M365" s="1702" t="str">
        <f t="shared" si="83"/>
        <v/>
      </c>
      <c r="N365" s="1703" t="str">
        <f t="shared" si="84"/>
        <v/>
      </c>
      <c r="O365" s="372" t="str">
        <f>IF(P365=0,"",IF(P365="",P365,IF(N365&gt;P365,"Preço em alta",IF(N365&lt;P365,"Preço em baixa","Preço estável"))))</f>
        <v/>
      </c>
      <c r="P365" s="1703" t="s">
        <v>31</v>
      </c>
    </row>
    <row r="366" spans="1:16" ht="18" customHeight="1" thickBot="1" x14ac:dyDescent="0.35">
      <c r="A366" s="210" t="str">
        <f>IF(COUNTIF(F366:K366,"&gt;0")&gt;0,COUNTIF(A$1:A365,"&gt;0")+1,"")</f>
        <v/>
      </c>
      <c r="B366" s="543" t="s">
        <v>159</v>
      </c>
      <c r="C366" s="544" t="s">
        <v>223</v>
      </c>
      <c r="D366" s="222" t="s">
        <v>157</v>
      </c>
      <c r="E366" s="876">
        <v>4</v>
      </c>
      <c r="F366" s="1744"/>
      <c r="G366" s="1343"/>
      <c r="H366" s="1591"/>
      <c r="I366" s="1517"/>
      <c r="J366" s="1541"/>
      <c r="K366" s="1314"/>
      <c r="L366" s="1701" t="str">
        <f t="shared" si="82"/>
        <v/>
      </c>
      <c r="M366" s="1702" t="str">
        <f t="shared" si="83"/>
        <v/>
      </c>
      <c r="N366" s="1703" t="str">
        <f t="shared" si="84"/>
        <v/>
      </c>
      <c r="O366" s="372" t="str">
        <f>IF(P366=0,"",IF(P366="",P366,IF(N366&gt;P366,"Preço em alta",IF(N366&lt;P366,"Preço em baixa","Preço estável"))))</f>
        <v/>
      </c>
      <c r="P366" s="1703" t="s">
        <v>31</v>
      </c>
    </row>
    <row r="367" spans="1:16" ht="18" customHeight="1" thickBot="1" x14ac:dyDescent="0.35">
      <c r="A367" s="210" t="str">
        <f>IF(COUNTIF(F367:K367,"&gt;0")&gt;0,COUNTIF(A$1:A366,"&gt;0")+1,"")</f>
        <v/>
      </c>
      <c r="B367" s="543" t="s">
        <v>159</v>
      </c>
      <c r="C367" s="544" t="s">
        <v>319</v>
      </c>
      <c r="D367" s="222" t="s">
        <v>157</v>
      </c>
      <c r="E367" s="876">
        <v>8</v>
      </c>
      <c r="F367" s="1744"/>
      <c r="G367" s="1343"/>
      <c r="H367" s="1591"/>
      <c r="I367" s="1517"/>
      <c r="J367" s="1541"/>
      <c r="K367" s="1314"/>
      <c r="L367" s="1701" t="str">
        <f t="shared" si="82"/>
        <v/>
      </c>
      <c r="M367" s="1702" t="str">
        <f t="shared" si="83"/>
        <v/>
      </c>
      <c r="N367" s="1703" t="str">
        <f t="shared" si="84"/>
        <v/>
      </c>
      <c r="O367" s="372" t="str">
        <f>IF(P367=0,"",IF(P367="",P367,IF(N367&gt;P367,"Preço em alta",IF(N367&lt;P367,"Preço em baixa","Preço estável"))))</f>
        <v/>
      </c>
      <c r="P367" s="1703" t="s">
        <v>31</v>
      </c>
    </row>
    <row r="368" spans="1:16" ht="18" customHeight="1" x14ac:dyDescent="0.3">
      <c r="A368" s="210" t="str">
        <f>IF(COUNTIF(F368:K368,"&gt;0")&gt;0,COUNTIF(A$1:A367,"&gt;0")+1,"")</f>
        <v/>
      </c>
      <c r="B368" s="236" t="s">
        <v>159</v>
      </c>
      <c r="C368" s="312" t="s">
        <v>169</v>
      </c>
      <c r="D368" s="305" t="s">
        <v>157</v>
      </c>
      <c r="E368" s="898">
        <v>5</v>
      </c>
      <c r="F368" s="1752"/>
      <c r="G368" s="1349"/>
      <c r="H368" s="1601"/>
      <c r="I368" s="1523"/>
      <c r="J368" s="1561"/>
      <c r="K368" s="1324"/>
      <c r="L368" s="1701" t="str">
        <f t="shared" si="82"/>
        <v/>
      </c>
      <c r="M368" s="1702" t="str">
        <f t="shared" si="83"/>
        <v/>
      </c>
      <c r="N368" s="1703" t="str">
        <f t="shared" si="84"/>
        <v/>
      </c>
      <c r="O368" s="372" t="str">
        <f t="shared" si="54"/>
        <v/>
      </c>
      <c r="P368" s="1703" t="s">
        <v>31</v>
      </c>
    </row>
    <row r="369" spans="1:18" ht="18" customHeight="1" thickBot="1" x14ac:dyDescent="0.35">
      <c r="A369" s="210" t="str">
        <f>IF(COUNTIF(F369:K369,"&gt;0")&gt;0,COUNTIF(A$1:A368,"&gt;0")+1,"")</f>
        <v/>
      </c>
      <c r="B369" s="363" t="s">
        <v>159</v>
      </c>
      <c r="C369" s="364" t="s">
        <v>169</v>
      </c>
      <c r="D369" s="247" t="s">
        <v>51</v>
      </c>
      <c r="E369" s="880">
        <v>8</v>
      </c>
      <c r="F369" s="1740"/>
      <c r="G369" s="1339"/>
      <c r="H369" s="1585"/>
      <c r="I369" s="1513"/>
      <c r="J369" s="1550"/>
      <c r="K369" s="1319"/>
      <c r="L369" s="1701" t="str">
        <f t="shared" si="82"/>
        <v/>
      </c>
      <c r="M369" s="1702" t="str">
        <f t="shared" si="83"/>
        <v/>
      </c>
      <c r="N369" s="1703" t="str">
        <f t="shared" si="84"/>
        <v/>
      </c>
      <c r="O369" s="372" t="str">
        <f t="shared" si="54"/>
        <v/>
      </c>
      <c r="P369" s="1703" t="s">
        <v>31</v>
      </c>
      <c r="R369" s="214">
        <f>6*4.5</f>
        <v>27</v>
      </c>
    </row>
    <row r="370" spans="1:18" ht="18" customHeight="1" x14ac:dyDescent="0.3">
      <c r="A370" s="210" t="str">
        <f>IF(COUNTIF(F370:K370,"&gt;0")&gt;0,COUNTIF(A$1:A369,"&gt;0")+1,"")</f>
        <v/>
      </c>
      <c r="B370" s="365" t="s">
        <v>159</v>
      </c>
      <c r="C370" s="368" t="s">
        <v>186</v>
      </c>
      <c r="D370" s="238" t="s">
        <v>157</v>
      </c>
      <c r="E370" s="881">
        <v>5</v>
      </c>
      <c r="F370" s="1751"/>
      <c r="G370" s="1348"/>
      <c r="H370" s="1600"/>
      <c r="I370" s="1522"/>
      <c r="J370" s="1552"/>
      <c r="K370" s="1320"/>
      <c r="L370" s="1701" t="str">
        <f t="shared" si="82"/>
        <v/>
      </c>
      <c r="M370" s="1702" t="str">
        <f t="shared" si="83"/>
        <v/>
      </c>
      <c r="N370" s="1703" t="str">
        <f t="shared" si="84"/>
        <v/>
      </c>
      <c r="O370" s="372" t="str">
        <f t="shared" si="54"/>
        <v/>
      </c>
      <c r="P370" s="1703" t="s">
        <v>31</v>
      </c>
    </row>
    <row r="371" spans="1:18" ht="18" customHeight="1" thickBot="1" x14ac:dyDescent="0.35">
      <c r="A371" s="210" t="str">
        <f>IF(COUNTIF(F371:K371,"&gt;0")&gt;0,COUNTIF(A$1:A370,"&gt;0")+1,"")</f>
        <v/>
      </c>
      <c r="B371" s="366" t="s">
        <v>159</v>
      </c>
      <c r="C371" s="367" t="s">
        <v>186</v>
      </c>
      <c r="D371" s="270" t="s">
        <v>51</v>
      </c>
      <c r="E371" s="891">
        <v>9</v>
      </c>
      <c r="F371" s="1742"/>
      <c r="G371" s="1341"/>
      <c r="H371" s="1587"/>
      <c r="I371" s="1515"/>
      <c r="J371" s="1588"/>
      <c r="K371" s="1589"/>
      <c r="L371" s="1701" t="str">
        <f t="shared" si="82"/>
        <v/>
      </c>
      <c r="M371" s="1702" t="str">
        <f t="shared" si="83"/>
        <v/>
      </c>
      <c r="N371" s="1703" t="str">
        <f t="shared" si="84"/>
        <v/>
      </c>
      <c r="O371" s="372" t="str">
        <f t="shared" si="54"/>
        <v/>
      </c>
      <c r="P371" s="1703" t="s">
        <v>31</v>
      </c>
    </row>
    <row r="372" spans="1:18" ht="18" customHeight="1" x14ac:dyDescent="0.3">
      <c r="A372" s="210">
        <f>IF(COUNTIF(F372:K372,"&gt;0")&gt;0,COUNTIF(A$1:A371,"&gt;0")+1,"")</f>
        <v>70</v>
      </c>
      <c r="B372" s="236" t="s">
        <v>159</v>
      </c>
      <c r="C372" s="312" t="s">
        <v>187</v>
      </c>
      <c r="D372" s="305" t="s">
        <v>157</v>
      </c>
      <c r="E372" s="898">
        <v>5</v>
      </c>
      <c r="F372" s="1752">
        <v>85</v>
      </c>
      <c r="G372" s="1705">
        <v>75</v>
      </c>
      <c r="H372" s="1601"/>
      <c r="I372" s="1523"/>
      <c r="J372" s="1561"/>
      <c r="K372" s="1324"/>
      <c r="L372" s="1701">
        <f t="shared" si="82"/>
        <v>75</v>
      </c>
      <c r="M372" s="1702">
        <f t="shared" si="83"/>
        <v>85</v>
      </c>
      <c r="N372" s="1703">
        <f t="shared" si="84"/>
        <v>75</v>
      </c>
      <c r="O372" s="372" t="str">
        <f t="shared" si="54"/>
        <v>Preço em alta</v>
      </c>
      <c r="P372" s="1703">
        <v>72</v>
      </c>
    </row>
    <row r="373" spans="1:18" ht="18" customHeight="1" thickBot="1" x14ac:dyDescent="0.35">
      <c r="A373" s="210" t="str">
        <f>IF(COUNTIF(F373:K373,"&gt;0")&gt;0,COUNTIF(A$1:A372,"&gt;0")+1,"")</f>
        <v/>
      </c>
      <c r="B373" s="363" t="s">
        <v>159</v>
      </c>
      <c r="C373" s="290" t="s">
        <v>187</v>
      </c>
      <c r="D373" s="247" t="s">
        <v>45</v>
      </c>
      <c r="E373" s="880">
        <v>8</v>
      </c>
      <c r="F373" s="1740"/>
      <c r="G373" s="1339"/>
      <c r="H373" s="1585"/>
      <c r="I373" s="1513"/>
      <c r="J373" s="1550"/>
      <c r="K373" s="1319"/>
      <c r="L373" s="1701" t="str">
        <f t="shared" si="82"/>
        <v/>
      </c>
      <c r="M373" s="1702" t="str">
        <f t="shared" si="83"/>
        <v/>
      </c>
      <c r="N373" s="1703" t="str">
        <f t="shared" si="84"/>
        <v/>
      </c>
      <c r="O373" s="372" t="str">
        <f t="shared" si="54"/>
        <v/>
      </c>
      <c r="P373" s="1703" t="s">
        <v>31</v>
      </c>
    </row>
    <row r="374" spans="1:18" ht="18" customHeight="1" x14ac:dyDescent="0.3">
      <c r="A374" s="210" t="str">
        <f>IF(COUNTIF(F374:K374,"&gt;0")&gt;0,COUNTIF(A$1:A373,"&gt;0")+1,"")</f>
        <v/>
      </c>
      <c r="B374" s="365" t="s">
        <v>159</v>
      </c>
      <c r="C374" s="369" t="s">
        <v>190</v>
      </c>
      <c r="D374" s="238" t="s">
        <v>157</v>
      </c>
      <c r="E374" s="881">
        <v>5</v>
      </c>
      <c r="F374" s="1751"/>
      <c r="G374" s="1348"/>
      <c r="H374" s="1600"/>
      <c r="I374" s="1522"/>
      <c r="J374" s="1552"/>
      <c r="K374" s="1320"/>
      <c r="L374" s="1701" t="str">
        <f t="shared" si="82"/>
        <v/>
      </c>
      <c r="M374" s="1702" t="str">
        <f t="shared" si="83"/>
        <v/>
      </c>
      <c r="N374" s="1703" t="str">
        <f t="shared" si="84"/>
        <v/>
      </c>
      <c r="O374" s="372" t="str">
        <f t="shared" si="54"/>
        <v/>
      </c>
      <c r="P374" s="1703" t="s">
        <v>31</v>
      </c>
    </row>
    <row r="375" spans="1:18" ht="18" customHeight="1" thickBot="1" x14ac:dyDescent="0.35">
      <c r="A375" s="210" t="str">
        <f>IF(COUNTIF(F375:K375,"&gt;0")&gt;0,COUNTIF(A$1:A374,"&gt;0")+1,"")</f>
        <v/>
      </c>
      <c r="B375" s="366" t="s">
        <v>159</v>
      </c>
      <c r="C375" s="370" t="s">
        <v>190</v>
      </c>
      <c r="D375" s="270" t="s">
        <v>45</v>
      </c>
      <c r="E375" s="891">
        <v>8</v>
      </c>
      <c r="F375" s="1742"/>
      <c r="G375" s="1341"/>
      <c r="H375" s="1587"/>
      <c r="I375" s="1515"/>
      <c r="J375" s="1588"/>
      <c r="K375" s="1589"/>
      <c r="L375" s="1701" t="str">
        <f t="shared" si="82"/>
        <v/>
      </c>
      <c r="M375" s="1702" t="str">
        <f t="shared" si="83"/>
        <v/>
      </c>
      <c r="N375" s="1703" t="str">
        <f t="shared" si="84"/>
        <v/>
      </c>
      <c r="O375" s="372" t="str">
        <f t="shared" si="54"/>
        <v/>
      </c>
      <c r="P375" s="1703" t="s">
        <v>31</v>
      </c>
    </row>
    <row r="376" spans="1:18" ht="18" customHeight="1" x14ac:dyDescent="0.3">
      <c r="A376" s="210" t="str">
        <f>IF(COUNTIF(F376:K376,"&gt;0")&gt;0,COUNTIF(A$1:A375,"&gt;0")+1,"")</f>
        <v/>
      </c>
      <c r="B376" s="236" t="s">
        <v>159</v>
      </c>
      <c r="C376" s="312" t="s">
        <v>188</v>
      </c>
      <c r="D376" s="305" t="s">
        <v>157</v>
      </c>
      <c r="E376" s="898">
        <v>5</v>
      </c>
      <c r="F376" s="1752"/>
      <c r="G376" s="1349"/>
      <c r="H376" s="1601"/>
      <c r="I376" s="1523"/>
      <c r="J376" s="1561"/>
      <c r="K376" s="1324"/>
      <c r="L376" s="1701" t="str">
        <f t="shared" si="82"/>
        <v/>
      </c>
      <c r="M376" s="1702" t="str">
        <f t="shared" si="83"/>
        <v/>
      </c>
      <c r="N376" s="1703" t="str">
        <f t="shared" si="84"/>
        <v/>
      </c>
      <c r="O376" s="372" t="str">
        <f t="shared" si="54"/>
        <v/>
      </c>
      <c r="P376" s="1703" t="s">
        <v>31</v>
      </c>
    </row>
    <row r="377" spans="1:18" ht="18" customHeight="1" thickBot="1" x14ac:dyDescent="0.35">
      <c r="A377" s="210" t="str">
        <f>IF(COUNTIF(F377:K377,"&gt;0")&gt;0,COUNTIF(A$1:A376,"&gt;0")+1,"")</f>
        <v/>
      </c>
      <c r="B377" s="363" t="s">
        <v>159</v>
      </c>
      <c r="C377" s="364" t="s">
        <v>188</v>
      </c>
      <c r="D377" s="247" t="s">
        <v>57</v>
      </c>
      <c r="E377" s="880">
        <v>8</v>
      </c>
      <c r="F377" s="1740"/>
      <c r="G377" s="1339"/>
      <c r="H377" s="1585"/>
      <c r="I377" s="1513"/>
      <c r="J377" s="1550"/>
      <c r="K377" s="1319"/>
      <c r="L377" s="1701" t="str">
        <f t="shared" si="82"/>
        <v/>
      </c>
      <c r="M377" s="1702" t="str">
        <f t="shared" si="83"/>
        <v/>
      </c>
      <c r="N377" s="1703" t="str">
        <f t="shared" si="84"/>
        <v/>
      </c>
      <c r="O377" s="372" t="str">
        <f t="shared" si="54"/>
        <v/>
      </c>
      <c r="P377" s="1703" t="s">
        <v>31</v>
      </c>
    </row>
    <row r="378" spans="1:18" ht="18" customHeight="1" x14ac:dyDescent="0.3">
      <c r="A378" s="210" t="str">
        <f>IF(COUNTIF(F378:K378,"&gt;0")&gt;0,COUNTIF(A$1:A377,"&gt;0")+1,"")</f>
        <v/>
      </c>
      <c r="B378" s="365" t="s">
        <v>159</v>
      </c>
      <c r="C378" s="368" t="s">
        <v>189</v>
      </c>
      <c r="D378" s="238" t="s">
        <v>157</v>
      </c>
      <c r="E378" s="881">
        <v>5</v>
      </c>
      <c r="F378" s="1751"/>
      <c r="G378" s="1348"/>
      <c r="H378" s="1600"/>
      <c r="I378" s="1522"/>
      <c r="J378" s="1552"/>
      <c r="K378" s="1320"/>
      <c r="L378" s="1701" t="str">
        <f t="shared" si="82"/>
        <v/>
      </c>
      <c r="M378" s="1702" t="str">
        <f t="shared" si="83"/>
        <v/>
      </c>
      <c r="N378" s="1703" t="str">
        <f t="shared" si="84"/>
        <v/>
      </c>
      <c r="O378" s="372" t="str">
        <f t="shared" si="54"/>
        <v/>
      </c>
      <c r="P378" s="1703" t="s">
        <v>31</v>
      </c>
    </row>
    <row r="379" spans="1:18" ht="18" customHeight="1" thickBot="1" x14ac:dyDescent="0.35">
      <c r="A379" s="210" t="str">
        <f>IF(COUNTIF(F379:K379,"&gt;0")&gt;0,COUNTIF(A$1:A378,"&gt;0")+1,"")</f>
        <v/>
      </c>
      <c r="B379" s="366" t="s">
        <v>159</v>
      </c>
      <c r="C379" s="367" t="s">
        <v>189</v>
      </c>
      <c r="D379" s="270" t="s">
        <v>51</v>
      </c>
      <c r="E379" s="891">
        <v>9</v>
      </c>
      <c r="F379" s="1742"/>
      <c r="G379" s="1341"/>
      <c r="H379" s="1587"/>
      <c r="I379" s="1515"/>
      <c r="J379" s="1588"/>
      <c r="K379" s="1589"/>
      <c r="L379" s="1701" t="str">
        <f t="shared" si="82"/>
        <v/>
      </c>
      <c r="M379" s="1702" t="str">
        <f t="shared" si="83"/>
        <v/>
      </c>
      <c r="N379" s="1703" t="str">
        <f t="shared" si="84"/>
        <v/>
      </c>
      <c r="O379" s="372" t="str">
        <f t="shared" si="54"/>
        <v/>
      </c>
      <c r="P379" s="1703" t="s">
        <v>31</v>
      </c>
    </row>
    <row r="380" spans="1:18" ht="18" customHeight="1" x14ac:dyDescent="0.3">
      <c r="A380" s="210" t="str">
        <f>IF(COUNTIF(F380:K380,"&gt;0")&gt;0,COUNTIF(A$1:A379,"&gt;0")+1,"")</f>
        <v/>
      </c>
      <c r="B380" s="236" t="s">
        <v>159</v>
      </c>
      <c r="C380" s="312" t="s">
        <v>391</v>
      </c>
      <c r="D380" s="305" t="s">
        <v>157</v>
      </c>
      <c r="E380" s="898">
        <v>5</v>
      </c>
      <c r="F380" s="1752"/>
      <c r="G380" s="1349"/>
      <c r="H380" s="1601"/>
      <c r="I380" s="1523"/>
      <c r="J380" s="1561"/>
      <c r="K380" s="1324"/>
      <c r="L380" s="1701" t="str">
        <f t="shared" si="82"/>
        <v/>
      </c>
      <c r="M380" s="1702" t="str">
        <f t="shared" si="83"/>
        <v/>
      </c>
      <c r="N380" s="1703" t="str">
        <f t="shared" si="84"/>
        <v/>
      </c>
      <c r="O380" s="372" t="str">
        <f t="shared" si="54"/>
        <v/>
      </c>
      <c r="P380" s="1703" t="s">
        <v>31</v>
      </c>
    </row>
    <row r="381" spans="1:18" ht="18" customHeight="1" thickBot="1" x14ac:dyDescent="0.35">
      <c r="A381" s="210" t="str">
        <f>IF(COUNTIF(F381:K381,"&gt;0")&gt;0,COUNTIF(A$1:A380,"&gt;0")+1,"")</f>
        <v/>
      </c>
      <c r="B381" s="363" t="s">
        <v>159</v>
      </c>
      <c r="C381" s="364" t="s">
        <v>165</v>
      </c>
      <c r="D381" s="247" t="s">
        <v>51</v>
      </c>
      <c r="E381" s="880">
        <v>8</v>
      </c>
      <c r="F381" s="1740"/>
      <c r="G381" s="1339"/>
      <c r="H381" s="1585"/>
      <c r="I381" s="1513"/>
      <c r="J381" s="1550"/>
      <c r="K381" s="1319"/>
      <c r="L381" s="1701" t="str">
        <f t="shared" si="82"/>
        <v/>
      </c>
      <c r="M381" s="1702" t="str">
        <f t="shared" si="83"/>
        <v/>
      </c>
      <c r="N381" s="1703" t="str">
        <f t="shared" si="84"/>
        <v/>
      </c>
      <c r="O381" s="372" t="str">
        <f t="shared" si="54"/>
        <v/>
      </c>
      <c r="P381" s="1703" t="s">
        <v>31</v>
      </c>
    </row>
    <row r="382" spans="1:18" ht="18" customHeight="1" x14ac:dyDescent="0.3">
      <c r="A382" s="210" t="str">
        <f>IF(COUNTIF(F382:K382,"&gt;0")&gt;0,COUNTIF(A$1:A381,"&gt;0")+1,"")</f>
        <v/>
      </c>
      <c r="B382" s="365" t="s">
        <v>159</v>
      </c>
      <c r="C382" s="334" t="s">
        <v>385</v>
      </c>
      <c r="D382" s="238" t="s">
        <v>157</v>
      </c>
      <c r="E382" s="881">
        <v>6</v>
      </c>
      <c r="F382" s="1751"/>
      <c r="G382" s="1348"/>
      <c r="H382" s="1600"/>
      <c r="I382" s="1522"/>
      <c r="J382" s="1552"/>
      <c r="K382" s="1320"/>
      <c r="L382" s="1701" t="str">
        <f t="shared" si="82"/>
        <v/>
      </c>
      <c r="M382" s="1702" t="str">
        <f t="shared" si="83"/>
        <v/>
      </c>
      <c r="N382" s="1703" t="str">
        <f t="shared" si="84"/>
        <v/>
      </c>
      <c r="O382" s="372" t="str">
        <f t="shared" si="54"/>
        <v/>
      </c>
      <c r="P382" s="1703" t="s">
        <v>31</v>
      </c>
    </row>
    <row r="383" spans="1:18" ht="18" customHeight="1" thickBot="1" x14ac:dyDescent="0.35">
      <c r="A383" s="210" t="str">
        <f>IF(COUNTIF(F383:K383,"&gt;0")&gt;0,COUNTIF(A$1:A382,"&gt;0")+1,"")</f>
        <v/>
      </c>
      <c r="B383" s="366" t="s">
        <v>159</v>
      </c>
      <c r="C383" s="367" t="s">
        <v>385</v>
      </c>
      <c r="D383" s="270" t="s">
        <v>51</v>
      </c>
      <c r="E383" s="891">
        <v>8</v>
      </c>
      <c r="F383" s="1742"/>
      <c r="G383" s="1341"/>
      <c r="H383" s="1587"/>
      <c r="I383" s="1515"/>
      <c r="J383" s="1588"/>
      <c r="K383" s="1589"/>
      <c r="L383" s="1701" t="str">
        <f t="shared" si="82"/>
        <v/>
      </c>
      <c r="M383" s="1702" t="str">
        <f t="shared" si="83"/>
        <v/>
      </c>
      <c r="N383" s="1703" t="str">
        <f t="shared" si="84"/>
        <v/>
      </c>
      <c r="O383" s="372" t="str">
        <f t="shared" si="54"/>
        <v/>
      </c>
      <c r="P383" s="1703" t="s">
        <v>31</v>
      </c>
    </row>
    <row r="384" spans="1:18" ht="18" customHeight="1" x14ac:dyDescent="0.3">
      <c r="A384" s="210">
        <f>IF(COUNTIF(F384:K384,"&gt;0")&gt;0,COUNTIF(A$1:A383,"&gt;0")+1,"")</f>
        <v>71</v>
      </c>
      <c r="B384" s="236" t="s">
        <v>159</v>
      </c>
      <c r="C384" s="312" t="s">
        <v>425</v>
      </c>
      <c r="D384" s="305" t="s">
        <v>157</v>
      </c>
      <c r="E384" s="898">
        <v>5</v>
      </c>
      <c r="F384" s="1752">
        <v>60</v>
      </c>
      <c r="G384" s="1349"/>
      <c r="H384" s="1601"/>
      <c r="I384" s="1523"/>
      <c r="J384" s="1561"/>
      <c r="K384" s="1324"/>
      <c r="L384" s="1701">
        <f t="shared" si="82"/>
        <v>60</v>
      </c>
      <c r="M384" s="1702">
        <f t="shared" si="83"/>
        <v>60</v>
      </c>
      <c r="N384" s="1703">
        <f t="shared" si="84"/>
        <v>60</v>
      </c>
      <c r="O384" s="372" t="str">
        <f t="shared" si="54"/>
        <v>Preço estável</v>
      </c>
      <c r="P384" s="1703">
        <v>60</v>
      </c>
    </row>
    <row r="385" spans="1:16" ht="18" customHeight="1" thickBot="1" x14ac:dyDescent="0.35">
      <c r="A385" s="210" t="str">
        <f>IF(COUNTIF(F385:K385,"&gt;0")&gt;0,COUNTIF(A$1:A384,"&gt;0")+1,"")</f>
        <v/>
      </c>
      <c r="B385" s="363" t="s">
        <v>159</v>
      </c>
      <c r="C385" s="364" t="s">
        <v>167</v>
      </c>
      <c r="D385" s="247" t="s">
        <v>51</v>
      </c>
      <c r="E385" s="880">
        <v>8</v>
      </c>
      <c r="F385" s="1740"/>
      <c r="G385" s="1339"/>
      <c r="H385" s="1585"/>
      <c r="I385" s="1513"/>
      <c r="J385" s="1550"/>
      <c r="K385" s="1319"/>
      <c r="L385" s="1701" t="str">
        <f t="shared" si="82"/>
        <v/>
      </c>
      <c r="M385" s="1702" t="str">
        <f t="shared" si="83"/>
        <v/>
      </c>
      <c r="N385" s="1703" t="str">
        <f t="shared" si="84"/>
        <v/>
      </c>
      <c r="O385" s="372" t="str">
        <f t="shared" si="54"/>
        <v/>
      </c>
      <c r="P385" s="1703" t="s">
        <v>31</v>
      </c>
    </row>
    <row r="386" spans="1:16" ht="18" customHeight="1" x14ac:dyDescent="0.3">
      <c r="A386" s="210">
        <f>IF(COUNTIF(F386:K386,"&gt;0")&gt;0,COUNTIF(A$1:A385,"&gt;0")+1,"")</f>
        <v>72</v>
      </c>
      <c r="B386" s="365" t="s">
        <v>159</v>
      </c>
      <c r="C386" s="334" t="s">
        <v>168</v>
      </c>
      <c r="D386" s="238" t="s">
        <v>157</v>
      </c>
      <c r="E386" s="881">
        <v>5</v>
      </c>
      <c r="F386" s="1751">
        <v>60</v>
      </c>
      <c r="G386" s="1348"/>
      <c r="H386" s="1600"/>
      <c r="I386" s="1522"/>
      <c r="J386" s="1552"/>
      <c r="K386" s="1320"/>
      <c r="L386" s="1701">
        <f t="shared" si="82"/>
        <v>60</v>
      </c>
      <c r="M386" s="1702">
        <f t="shared" si="83"/>
        <v>60</v>
      </c>
      <c r="N386" s="1703">
        <f t="shared" si="84"/>
        <v>60</v>
      </c>
      <c r="O386" s="372" t="str">
        <f>IF(P386=0,"",IF(P386="",P386,IF(N386&gt;P386,"Preço em alta",IF(N386&lt;P386,"Preço em baixa","Preço estável"))))</f>
        <v>Preço estável</v>
      </c>
      <c r="P386" s="1703">
        <v>60</v>
      </c>
    </row>
    <row r="387" spans="1:16" ht="18" customHeight="1" thickBot="1" x14ac:dyDescent="0.35">
      <c r="A387" s="210" t="str">
        <f>IF(COUNTIF(F387:K387,"&gt;0")&gt;0,COUNTIF(A$1:A386,"&gt;0")+1,"")</f>
        <v/>
      </c>
      <c r="B387" s="288" t="s">
        <v>159</v>
      </c>
      <c r="C387" s="289" t="s">
        <v>168</v>
      </c>
      <c r="D387" s="271" t="s">
        <v>51</v>
      </c>
      <c r="E387" s="882">
        <v>8</v>
      </c>
      <c r="F387" s="1738"/>
      <c r="G387" s="1337"/>
      <c r="H387" s="1583"/>
      <c r="I387" s="1511"/>
      <c r="J387" s="1554"/>
      <c r="K387" s="1321"/>
      <c r="L387" s="1701" t="str">
        <f t="shared" si="82"/>
        <v/>
      </c>
      <c r="M387" s="1702" t="str">
        <f t="shared" si="83"/>
        <v/>
      </c>
      <c r="N387" s="1703" t="str">
        <f t="shared" si="84"/>
        <v/>
      </c>
      <c r="O387" s="372" t="str">
        <f>IF(P387=0,"",IF(P387="",P387,IF(N387&gt;P387,"Preço em alta",IF(N387&lt;P387,"Preço em baixa","Preço estável"))))</f>
        <v/>
      </c>
      <c r="P387" s="1703" t="s">
        <v>31</v>
      </c>
    </row>
    <row r="388" spans="1:16" ht="15.75" thickTop="1" x14ac:dyDescent="0.3">
      <c r="A388" s="210" t="str">
        <f>IF(COUNTIF(F388,"&gt;0")&gt;0,COUNTIF(A$3:A387,"&gt;0")+1,"")</f>
        <v/>
      </c>
      <c r="E388" s="1381"/>
    </row>
    <row r="390" spans="1:16" x14ac:dyDescent="0.3">
      <c r="B390" s="214">
        <v>81</v>
      </c>
    </row>
  </sheetData>
  <customSheetViews>
    <customSheetView guid="{138F9C41-3E53-442D-AB51-77E65097F49E}" hiddenRows="1">
      <pane xSplit="7" ySplit="2" topLeftCell="H3" activePane="bottomRight" state="frozen"/>
      <selection pane="bottomRight" activeCell="K3" sqref="K3"/>
      <pageMargins left="0.39370078740157483" right="0" top="0.19685039370078741" bottom="0" header="0.31496062992125984" footer="0.31496062992125984"/>
      <pageSetup paperSize="9" orientation="portrait" horizontalDpi="4294967294" verticalDpi="4294967294" r:id="rId1"/>
    </customSheetView>
  </customSheetViews>
  <mergeCells count="2">
    <mergeCell ref="F1:G1"/>
    <mergeCell ref="H1:I1"/>
  </mergeCells>
  <phoneticPr fontId="33" type="noConversion"/>
  <conditionalFormatting sqref="O2:O387">
    <cfRule type="cellIs" dxfId="5" priority="8" stopIfTrue="1" operator="equal">
      <formula>"Preço estável"</formula>
    </cfRule>
    <cfRule type="cellIs" dxfId="4" priority="9" stopIfTrue="1" operator="equal">
      <formula>"Preço em alta"</formula>
    </cfRule>
    <cfRule type="cellIs" dxfId="3" priority="10" stopIfTrue="1" operator="equal">
      <formula>"Preço em baixa"</formula>
    </cfRule>
  </conditionalFormatting>
  <pageMargins left="0.39370078740157483" right="0" top="0.19685039370078741" bottom="0" header="0.31496062992125984" footer="0.31496062992125984"/>
  <pageSetup paperSize="9" orientation="portrait" horizontalDpi="4294967294" verticalDpi="4294967294" r:id="rId2"/>
  <drawing r:id="rId3"/>
  <legacyDrawing r:id="rId4"/>
  <oleObjects>
    <mc:AlternateContent xmlns:mc="http://schemas.openxmlformats.org/markup-compatibility/2006">
      <mc:Choice Requires="x14">
        <oleObject progId="MSPhotoEd.3" shapeId="7169" r:id="rId5">
          <objectPr defaultSize="0" autoPict="0" r:id="rId6">
            <anchor moveWithCells="1" sizeWithCells="1">
              <from>
                <xdr:col>16</xdr:col>
                <xdr:colOff>352425</xdr:colOff>
                <xdr:row>4</xdr:row>
                <xdr:rowOff>66675</xdr:rowOff>
              </from>
              <to>
                <xdr:col>17</xdr:col>
                <xdr:colOff>276225</xdr:colOff>
                <xdr:row>5</xdr:row>
                <xdr:rowOff>142875</xdr:rowOff>
              </to>
            </anchor>
          </objectPr>
        </oleObject>
      </mc:Choice>
      <mc:Fallback>
        <oleObject progId="MSPhotoEd.3" shapeId="7169" r:id="rId5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09"/>
  <sheetViews>
    <sheetView tabSelected="1" view="pageBreakPreview" topLeftCell="A55" zoomScale="106" zoomScaleNormal="100" zoomScaleSheetLayoutView="106" workbookViewId="0">
      <selection activeCell="B91" sqref="B1:I91"/>
    </sheetView>
  </sheetViews>
  <sheetFormatPr defaultRowHeight="15.75" x14ac:dyDescent="0.3"/>
  <cols>
    <col min="1" max="1" width="9.140625" style="1"/>
    <col min="2" max="2" width="15.28515625" style="1659" customWidth="1"/>
    <col min="3" max="3" width="18.7109375" style="1659" bestFit="1" customWidth="1"/>
    <col min="4" max="4" width="11.28515625" style="1660" bestFit="1" customWidth="1"/>
    <col min="5" max="5" width="6.85546875" style="1660" customWidth="1"/>
    <col min="6" max="8" width="11.140625" style="1661" bestFit="1" customWidth="1"/>
    <col min="9" max="9" width="15.28515625" style="379" customWidth="1"/>
  </cols>
  <sheetData>
    <row r="1" spans="1:12" ht="15.95" customHeight="1" x14ac:dyDescent="0.3"/>
    <row r="2" spans="1:12" ht="15.95" customHeight="1" x14ac:dyDescent="0.3"/>
    <row r="3" spans="1:12" ht="15.95" customHeight="1" x14ac:dyDescent="0.3"/>
    <row r="4" spans="1:12" ht="15.95" customHeight="1" x14ac:dyDescent="0.3"/>
    <row r="5" spans="1:12" ht="15.95" customHeight="1" thickBot="1" x14ac:dyDescent="0.35"/>
    <row r="6" spans="1:12" ht="15.95" customHeight="1" thickTop="1" x14ac:dyDescent="0.3">
      <c r="B6" s="1766"/>
      <c r="C6" s="1766"/>
      <c r="D6" s="1767"/>
      <c r="E6" s="1767"/>
      <c r="F6" s="1768"/>
      <c r="G6" s="1768"/>
      <c r="H6" s="1768"/>
      <c r="I6" s="1769"/>
    </row>
    <row r="7" spans="1:12" ht="20.25" customHeight="1" thickBot="1" x14ac:dyDescent="0.3">
      <c r="B7" s="1770"/>
      <c r="C7" s="1770"/>
      <c r="D7" s="1771"/>
      <c r="E7" s="1771"/>
      <c r="F7" s="1772"/>
      <c r="G7" s="1772"/>
      <c r="H7" s="1884">
        <f ca="1">TODAY()</f>
        <v>45972</v>
      </c>
      <c r="I7" s="1885"/>
    </row>
    <row r="8" spans="1:12" ht="21" customHeight="1" x14ac:dyDescent="0.25">
      <c r="B8" s="1882" t="s">
        <v>330</v>
      </c>
      <c r="C8" s="1882"/>
      <c r="D8" s="1882"/>
      <c r="E8" s="1882"/>
      <c r="F8" s="1882"/>
      <c r="G8" s="1882"/>
      <c r="H8" s="1882"/>
      <c r="I8" s="1882"/>
    </row>
    <row r="9" spans="1:12" ht="24.75" customHeight="1" x14ac:dyDescent="0.25">
      <c r="B9" s="1883"/>
      <c r="C9" s="1883"/>
      <c r="D9" s="1883"/>
      <c r="E9" s="1883"/>
      <c r="F9" s="1883"/>
      <c r="G9" s="1883"/>
      <c r="H9" s="1883"/>
      <c r="I9" s="1883"/>
    </row>
    <row r="10" spans="1:12" ht="19.5" customHeight="1" x14ac:dyDescent="0.3">
      <c r="B10" s="1662" t="s">
        <v>201</v>
      </c>
      <c r="C10" s="1662" t="s">
        <v>200</v>
      </c>
      <c r="D10" s="1663" t="s">
        <v>437</v>
      </c>
      <c r="E10" s="1663" t="s">
        <v>197</v>
      </c>
      <c r="F10" s="1664" t="s">
        <v>2</v>
      </c>
      <c r="G10" s="1664" t="s">
        <v>3</v>
      </c>
      <c r="H10" s="1664" t="s">
        <v>1</v>
      </c>
      <c r="I10" s="1646" t="s">
        <v>4</v>
      </c>
    </row>
    <row r="11" spans="1:12" ht="15" x14ac:dyDescent="0.25">
      <c r="A11" s="1">
        <v>1</v>
      </c>
      <c r="B11" s="1665" t="str">
        <f>IF(ISERROR(VLOOKUP($A11,PLANILHA!$A$2:$I$397,2,0)),"",VLOOKUP($A11,PLANILHA!$A$2:$I$397,2,0))</f>
        <v>ABACATE</v>
      </c>
      <c r="C11" s="1665" t="str">
        <f>IF(ISERROR(VLOOKUP($A11,PLANILHA!$A$2:$I$397,3,0)),"",VLOOKUP($A11,PLANILHA!$A$2:$I$397,3,0))</f>
        <v xml:space="preserve">GEADA </v>
      </c>
      <c r="D11" s="1666" t="str">
        <f>IF(ISERROR(VLOOKUP($A11,PLANILHA!$A$2:$I$397,4,0)),"",VLOOKUP($A11,PLANILHA!$A$2:$I$397,4,0))</f>
        <v>cxM</v>
      </c>
      <c r="E11" s="1667">
        <f>IF(ISERROR(VLOOKUP($A11,PLANILHA!$A$2:$I$397,5,0)),"",VLOOKUP($A11,PLANILHA!$A$2:$I$397,5,0))</f>
        <v>20</v>
      </c>
      <c r="F11" s="1668">
        <f>IF(ISERROR(VLOOKUP($A11,PLANILHA!$A$2:$I$397,6,0)),"",VLOOKUP($A11,PLANILHA!$A$2:$I$397,6,0))</f>
        <v>195</v>
      </c>
      <c r="G11" s="1668">
        <f>IF(ISERROR(VLOOKUP($A11,PLANILHA!$A$2:$I$397,7,0)),"",VLOOKUP($A11,PLANILHA!$A$2:$I$397,7,0))</f>
        <v>195</v>
      </c>
      <c r="H11" s="1668">
        <f>IF(ISERROR(VLOOKUP($A11,PLANILHA!$A$2:$I$397,8,0)),"",VLOOKUP($A11,PLANILHA!$A$2:$I$397,8,0))</f>
        <v>195</v>
      </c>
      <c r="I11" s="1669" t="str">
        <f>IF(ISERROR(VLOOKUP($A11,PLANILHA!$A$2:$I$483,9,0)),"",VLOOKUP($A11,PLANILHA!$A$2:$I$483,9,0))</f>
        <v>Preço em alta</v>
      </c>
    </row>
    <row r="12" spans="1:12" ht="15" x14ac:dyDescent="0.25">
      <c r="A12" s="1">
        <v>2</v>
      </c>
      <c r="B12" s="373" t="str">
        <f>IF(ISERROR(VLOOKUP($A12,PLANILHA!$A$3:$I$397,2,0)),"",VLOOKUP($A12,PLANILHA!$A$3:$I$397,2,0))</f>
        <v>ABACAXI</v>
      </c>
      <c r="C12" s="373" t="str">
        <f>IF(ISERROR(VLOOKUP($A12,PLANILHA!$A$2:$I$397,3,0)),"",VLOOKUP($A12,PLANILHA!$A$2:$I$397,3,0))</f>
        <v>HAVAI     5 a 6</v>
      </c>
      <c r="D12" s="374" t="str">
        <f>IF(ISERROR(VLOOKUP($A12,PLANILHA!$A$3:$I$397,4,0)),"",VLOOKUP($A12,PLANILHA!$A$3:$I$397,4,0))</f>
        <v>mCx</v>
      </c>
      <c r="E12" s="374">
        <f>IF(ISERROR(VLOOKUP($A12,PLANILHA!$A$3:$I$397,5,0)),"",VLOOKUP($A12,PLANILHA!$A$3:$I$397,5,0))</f>
        <v>8</v>
      </c>
      <c r="F12" s="375">
        <f>IF(ISERROR(VLOOKUP($A12,PLANILHA!$A$3:$I$397,6,0)),"",VLOOKUP($A12,PLANILHA!$A$3:$I$397,6,0))</f>
        <v>80</v>
      </c>
      <c r="G12" s="375">
        <f>IF(ISERROR(VLOOKUP($A12,PLANILHA!$A$3:$I$397,7,0)),"",VLOOKUP($A12,PLANILHA!$A$3:$I$397,7,0))</f>
        <v>80</v>
      </c>
      <c r="H12" s="375">
        <f>IF(ISERROR(VLOOKUP($A12,PLANILHA!$A$3:$I$397,8,0)),"",VLOOKUP($A12,PLANILHA!$A$3:$I$397,8,0))</f>
        <v>80</v>
      </c>
      <c r="I12" s="1670" t="str">
        <f>IF(ISERROR(VLOOKUP($A12,PLANILHA!$A$2:$I$483,9,0)),"",VLOOKUP($A12,PLANILHA!$A$2:$I$483,9,0))</f>
        <v/>
      </c>
    </row>
    <row r="13" spans="1:12" ht="15" x14ac:dyDescent="0.25">
      <c r="A13" s="1">
        <v>3</v>
      </c>
      <c r="B13" s="1665" t="str">
        <f>IF(ISERROR(VLOOKUP($A13,PLANILHA!$A$3:$I$397,2,0)),"",VLOOKUP($A13,PLANILHA!$A$3:$I$397,2,0))</f>
        <v>ABACAXI</v>
      </c>
      <c r="C13" s="1665" t="str">
        <f>IF(ISERROR(VLOOKUP($A13,PLANILHA!$A$3:$I$397,3,0)),"",VLOOKUP($A13,PLANILHA!$A$3:$I$397,3,0))</f>
        <v>PEROLA  8 a 10</v>
      </c>
      <c r="D13" s="1671" t="str">
        <f>IF(ISERROR(VLOOKUP($A13,PLANILHA!$A$3:$I$397,4,0)),"",VLOOKUP($A13,PLANILHA!$A$3:$I$397,4,0))</f>
        <v>cxM</v>
      </c>
      <c r="E13" s="1671">
        <f>IF(ISERROR(VLOOKUP($A13,PLANILHA!$A$3:$I$397,5,0)),"",VLOOKUP($A13,PLANILHA!$A$3:$I$397,5,0))</f>
        <v>18</v>
      </c>
      <c r="F13" s="1672">
        <f>IF(ISERROR(VLOOKUP($A13,PLANILHA!$A$3:$I$397,6,0)),"",VLOOKUP($A13,PLANILHA!$A$3:$I$397,6,0))</f>
        <v>65</v>
      </c>
      <c r="G13" s="1672">
        <f>IF(ISERROR(VLOOKUP($A13,PLANILHA!$A$3:$I$397,7,0)),"",VLOOKUP($A13,PLANILHA!$A$3:$I$397,7,0))</f>
        <v>70</v>
      </c>
      <c r="H13" s="1672">
        <f>IF(ISERROR(VLOOKUP($A13,PLANILHA!$A$3:$I$397,8,0)),"",VLOOKUP($A13,PLANILHA!$A$3:$I$397,8,0))</f>
        <v>65</v>
      </c>
      <c r="I13" s="1669" t="str">
        <f>IF(ISERROR(VLOOKUP($A13,PLANILHA!$A$2:$I$483,9,0)),"",VLOOKUP($A13,PLANILHA!$A$2:$I$483,9,0))</f>
        <v>Preço em baixa</v>
      </c>
    </row>
    <row r="14" spans="1:12" ht="15" x14ac:dyDescent="0.25">
      <c r="A14" s="1">
        <v>4</v>
      </c>
      <c r="B14" s="373" t="str">
        <f>IF(ISERROR(VLOOKUP($A14,PLANILHA!$A$3:$I$397,2,0)),"",VLOOKUP($A14,PLANILHA!$A$3:$I$397,2,0))</f>
        <v>AMEIXA</v>
      </c>
      <c r="C14" s="373" t="str">
        <f>IF(ISERROR(VLOOKUP($A14,PLANILHA!$A$3:$I$397,3,0)),"",VLOOKUP($A14,PLANILHA!$A$3:$I$397,3,0))</f>
        <v>IMPORTADO</v>
      </c>
      <c r="D14" s="374" t="str">
        <f>IF(ISERROR(VLOOKUP($A14,PLANILHA!$A$3:$I$397,4,0)),"",VLOOKUP($A14,PLANILHA!$A$3:$I$397,4,0))</f>
        <v>cxP</v>
      </c>
      <c r="E14" s="374">
        <f>IF(ISERROR(VLOOKUP($A14,PLANILHA!$A$3:$I$397,5,0)),"",VLOOKUP($A14,PLANILHA!$A$3:$I$397,5,0))</f>
        <v>9</v>
      </c>
      <c r="F14" s="375">
        <f>IF(ISERROR(VLOOKUP($A14,PLANILHA!$A$3:$I$397,6,0)),"",VLOOKUP($A14,PLANILHA!$A$3:$I$397,6,0))</f>
        <v>130</v>
      </c>
      <c r="G14" s="375">
        <f>IF(ISERROR(VLOOKUP($A14,PLANILHA!$A$3:$I$397,7,0)),"",VLOOKUP($A14,PLANILHA!$A$3:$I$397,7,0))</f>
        <v>130</v>
      </c>
      <c r="H14" s="375">
        <f>IF(ISERROR(VLOOKUP($A14,PLANILHA!$A$3:$I$397,8,0)),"",VLOOKUP($A14,PLANILHA!$A$3:$I$397,8,0))</f>
        <v>130</v>
      </c>
      <c r="I14" s="1670" t="str">
        <f>IF(ISERROR(VLOOKUP($A14,PLANILHA!$A$2:$I$483,9,0)),"",VLOOKUP($A14,PLANILHA!$A$2:$I$483,9,0))</f>
        <v>Preço estável</v>
      </c>
    </row>
    <row r="15" spans="1:12" ht="15" x14ac:dyDescent="0.25">
      <c r="A15" s="1">
        <v>5</v>
      </c>
      <c r="B15" s="1665" t="str">
        <f>IF(ISERROR(VLOOKUP($A15,PLANILHA!$A$3:$I$397,2,0)),"",VLOOKUP($A15,PLANILHA!$A$3:$I$397,2,0))</f>
        <v>AMEIXA</v>
      </c>
      <c r="C15" s="1665" t="str">
        <f>IF(ISERROR(VLOOKUP($A15,PLANILHA!$A$3:$I$397,3,0)),"",VLOOKUP($A15,PLANILHA!$A$3:$I$397,3,0))</f>
        <v>NACIONAL</v>
      </c>
      <c r="D15" s="1671" t="str">
        <f>IF(ISERROR(VLOOKUP($A15,PLANILHA!$A$3:$I$397,4,0)),"",VLOOKUP($A15,PLANILHA!$A$3:$I$397,4,0))</f>
        <v>3 e 4 A</v>
      </c>
      <c r="E15" s="1671" t="str">
        <f>IF(ISERROR(VLOOKUP($A15,PLANILHA!$A$3:$I$397,5,0)),"",VLOOKUP($A15,PLANILHA!$A$3:$I$397,5,0))</f>
        <v/>
      </c>
      <c r="F15" s="1672">
        <f>IF(ISERROR(VLOOKUP($A15,PLANILHA!$A$3:$I$397,6,0)),"",VLOOKUP($A15,PLANILHA!$A$3:$I$397,6,0))</f>
        <v>55</v>
      </c>
      <c r="G15" s="1672">
        <f>IF(ISERROR(VLOOKUP($A15,PLANILHA!$A$3:$I$397,7,0)),"",VLOOKUP($A15,PLANILHA!$A$3:$I$397,7,0))</f>
        <v>55</v>
      </c>
      <c r="H15" s="1672">
        <f>IF(ISERROR(VLOOKUP($A15,PLANILHA!$A$3:$I$397,8,0)),"",VLOOKUP($A15,PLANILHA!$A$3:$I$397,8,0))</f>
        <v>55</v>
      </c>
      <c r="I15" s="1669" t="str">
        <f>IF(ISERROR(VLOOKUP($A15,PLANILHA!$A$3:$I$483,9,0)),"",VLOOKUP($A15,PLANILHA!$A$3:$I$483,9,0))</f>
        <v>Preço em alta</v>
      </c>
      <c r="L15" t="s">
        <v>202</v>
      </c>
    </row>
    <row r="16" spans="1:12" ht="15" x14ac:dyDescent="0.25">
      <c r="A16" s="1">
        <v>6</v>
      </c>
      <c r="B16" s="373" t="str">
        <f>IF(ISERROR(VLOOKUP($A16,PLANILHA!$A$3:$I$397,2,0)),"",VLOOKUP($A16,PLANILHA!$A$3:$I$397,2,0))</f>
        <v>AMORA</v>
      </c>
      <c r="C16" s="373" t="str">
        <f>IF(ISERROR(VLOOKUP($A16,PLANILHA!$A$3:$I$397,3,0)),"",VLOOKUP($A16,PLANILHA!$A$3:$I$397,3,0))</f>
        <v/>
      </c>
      <c r="D16" s="374" t="str">
        <f>IF(ISERROR(VLOOKUP($A16,PLANILHA!$A$3:$I$397,4,0)),"",VLOOKUP($A16,PLANILHA!$A$3:$I$397,4,0))</f>
        <v>cxT</v>
      </c>
      <c r="E16" s="374">
        <f>IF(ISERROR(VLOOKUP($A16,PLANILHA!$A$3:$I$397,5,0)),"",VLOOKUP($A16,PLANILHA!$A$3:$I$397,5,0))</f>
        <v>2</v>
      </c>
      <c r="F16" s="375">
        <f>IF(ISERROR(VLOOKUP($A16,PLANILHA!$A$3:$I$397,6,0)),"",VLOOKUP($A16,PLANILHA!$A$3:$I$397,6,0))</f>
        <v>40</v>
      </c>
      <c r="G16" s="375">
        <f>IF(ISERROR(VLOOKUP($A16,PLANILHA!$A$3:$I$397,7,0)),"",VLOOKUP($A16,PLANILHA!$A$3:$I$397,7,0))</f>
        <v>40</v>
      </c>
      <c r="H16" s="375">
        <f>IF(ISERROR(VLOOKUP($A16,PLANILHA!$A$3:$I$397,8,0)),"",VLOOKUP($A16,PLANILHA!$A$3:$I$397,8,0))</f>
        <v>40</v>
      </c>
      <c r="I16" s="1670" t="str">
        <f>IF(ISERROR(VLOOKUP($A16,PLANILHA!$A$3:$I$483,9,0)),"",VLOOKUP($A16,PLANILHA!$A$3:$I$483,9,0))</f>
        <v>Preço estável</v>
      </c>
    </row>
    <row r="17" spans="1:9" ht="15" x14ac:dyDescent="0.25">
      <c r="A17" s="1">
        <v>7</v>
      </c>
      <c r="B17" s="1665" t="str">
        <f>IF(ISERROR(VLOOKUP($A17,PLANILHA!$A$3:$I$397,2,0)),"",VLOOKUP($A17,PLANILHA!$A$3:$I$397,2,0))</f>
        <v>BANANA</v>
      </c>
      <c r="C17" s="1665" t="str">
        <f>IF(ISERROR(VLOOKUP($A17,PLANILHA!$A$3:$I$397,3,0)),"",VLOOKUP($A17,PLANILHA!$A$3:$I$397,3,0))</f>
        <v>MAÇÃ</v>
      </c>
      <c r="D17" s="1671" t="str">
        <f>IF(ISERROR(VLOOKUP($A17,PLANILHA!$A$3:$I$397,4,0)),"",VLOOKUP($A17,PLANILHA!$A$3:$I$397,4,0))</f>
        <v xml:space="preserve">cxT </v>
      </c>
      <c r="E17" s="1671">
        <f>IF(ISERROR(VLOOKUP($A17,PLANILHA!$A$3:$I$397,5,0)),"",VLOOKUP($A17,PLANILHA!$A$3:$I$397,5,0))</f>
        <v>16</v>
      </c>
      <c r="F17" s="1672">
        <f>IF(ISERROR(VLOOKUP($A17,PLANILHA!$A$3:$I$397,6,0)),"",VLOOKUP($A17,PLANILHA!$A$3:$I$397,6,0))</f>
        <v>140</v>
      </c>
      <c r="G17" s="1672">
        <f>IF(ISERROR(VLOOKUP($A17,PLANILHA!$A$3:$I$397,7,0)),"",VLOOKUP($A17,PLANILHA!$A$3:$I$397,7,0))</f>
        <v>140</v>
      </c>
      <c r="H17" s="1672">
        <f>IF(ISERROR(VLOOKUP($A17,PLANILHA!$A$3:$I$397,8,0)),"",VLOOKUP($A17,PLANILHA!$A$3:$I$397,8,0))</f>
        <v>140</v>
      </c>
      <c r="I17" s="1669" t="str">
        <f>IF(ISERROR(VLOOKUP($A17,PLANILHA!$A$3:$I$483,9,0)),"",VLOOKUP($A17,PLANILHA!$A$3:$I$483,9,0))</f>
        <v>Preço estável</v>
      </c>
    </row>
    <row r="18" spans="1:9" ht="15" x14ac:dyDescent="0.25">
      <c r="A18" s="1">
        <v>8</v>
      </c>
      <c r="B18" s="373" t="str">
        <f>IF(ISERROR(VLOOKUP($A18,PLANILHA!$A$3:$I$397,2,0)),"",VLOOKUP($A18,PLANILHA!$A$3:$I$397,2,0))</f>
        <v>BANANA</v>
      </c>
      <c r="C18" s="373" t="str">
        <f>IF(ISERROR(VLOOKUP($A18,PLANILHA!$A$3:$I$397,3,0)),"",VLOOKUP($A18,PLANILHA!$A$3:$I$397,3,0))</f>
        <v>NANICA</v>
      </c>
      <c r="D18" s="374" t="str">
        <f>IF(ISERROR(VLOOKUP($A18,PLANILHA!$A$3:$I$397,4,0)),"",VLOOKUP($A18,PLANILHA!$A$3:$I$397,4,0))</f>
        <v>cxT</v>
      </c>
      <c r="E18" s="374">
        <f>IF(ISERROR(VLOOKUP($A18,PLANILHA!$A$3:$I$397,5,0)),"",VLOOKUP($A18,PLANILHA!$A$3:$I$397,5,0))</f>
        <v>20</v>
      </c>
      <c r="F18" s="375">
        <f>IF(ISERROR(VLOOKUP($A18,PLANILHA!$A$3:$I$397,6,0)),"",VLOOKUP($A18,PLANILHA!$A$3:$I$397,6,0))</f>
        <v>75</v>
      </c>
      <c r="G18" s="375">
        <f>IF(ISERROR(VLOOKUP($A18,PLANILHA!$A$3:$I$397,7,0)),"",VLOOKUP($A18,PLANILHA!$A$3:$I$397,7,0))</f>
        <v>75</v>
      </c>
      <c r="H18" s="375">
        <f>IF(ISERROR(VLOOKUP($A18,PLANILHA!$A$3:$I$397,8,0)),"",VLOOKUP($A18,PLANILHA!$A$3:$I$397,8,0))</f>
        <v>75</v>
      </c>
      <c r="I18" s="1670" t="str">
        <f>IF(ISERROR(VLOOKUP($A18,PLANILHA!$A$3:$I$483,9,0)),"",VLOOKUP($A18,PLANILHA!$A$3:$I$483,9,0))</f>
        <v>Preço estável</v>
      </c>
    </row>
    <row r="19" spans="1:9" ht="15" x14ac:dyDescent="0.25">
      <c r="A19" s="1">
        <v>9</v>
      </c>
      <c r="B19" s="1665" t="str">
        <f>IF(ISERROR(VLOOKUP($A19,PLANILHA!$A$3:$I$397,2,0)),"",VLOOKUP($A19,PLANILHA!$A$3:$I$397,2,0))</f>
        <v>BANANA</v>
      </c>
      <c r="C19" s="1665" t="str">
        <f>IF(ISERROR(VLOOKUP($A19,PLANILHA!$A$3:$I$397,3,0)),"",VLOOKUP($A19,PLANILHA!$A$3:$I$397,3,0))</f>
        <v>NANICA</v>
      </c>
      <c r="D19" s="1671" t="str">
        <f>IF(ISERROR(VLOOKUP($A19,PLANILHA!$A$3:$I$397,4,0)),"",VLOOKUP($A19,PLANILHA!$A$3:$I$397,4,0))</f>
        <v>cxT</v>
      </c>
      <c r="E19" s="1671">
        <f>IF(ISERROR(VLOOKUP($A19,PLANILHA!$A$3:$I$397,5,0)),"",VLOOKUP($A19,PLANILHA!$A$3:$I$397,5,0))</f>
        <v>16</v>
      </c>
      <c r="F19" s="1672">
        <f>IF(ISERROR(VLOOKUP($A19,PLANILHA!$A$3:$I$397,6,0)),"",VLOOKUP($A19,PLANILHA!$A$3:$I$397,6,0))</f>
        <v>55</v>
      </c>
      <c r="G19" s="1672">
        <f>IF(ISERROR(VLOOKUP($A19,PLANILHA!$A$3:$I$397,7,0)),"",VLOOKUP($A19,PLANILHA!$A$3:$I$397,7,0))</f>
        <v>55</v>
      </c>
      <c r="H19" s="1672">
        <f>IF(ISERROR(VLOOKUP($A19,PLANILHA!$A$3:$I$397,8,0)),"",VLOOKUP($A19,PLANILHA!$A$3:$I$397,8,0))</f>
        <v>55</v>
      </c>
      <c r="I19" s="1669" t="str">
        <f>IF(ISERROR(VLOOKUP($A19,PLANILHA!$A$3:$I$483,9,0)),"",VLOOKUP($A19,PLANILHA!$A$3:$I$483,9,0))</f>
        <v>Preço em baixa</v>
      </c>
    </row>
    <row r="20" spans="1:9" ht="15" x14ac:dyDescent="0.25">
      <c r="A20" s="1">
        <v>10</v>
      </c>
      <c r="B20" s="373" t="str">
        <f>IF(ISERROR(VLOOKUP($A20,PLANILHA!$A$3:$I$397,2,0)),"",VLOOKUP($A20,PLANILHA!$A$3:$I$397,2,0))</f>
        <v>BANANA</v>
      </c>
      <c r="C20" s="373" t="str">
        <f>IF(ISERROR(VLOOKUP($A20,PLANILHA!$A$3:$I$397,3,0)),"",VLOOKUP($A20,PLANILHA!$A$3:$I$397,3,0))</f>
        <v>OURO</v>
      </c>
      <c r="D20" s="374" t="str">
        <f>IF(ISERROR(VLOOKUP($A20,PLANILHA!$A$3:$I$397,4,0)),"",VLOOKUP($A20,PLANILHA!$A$3:$I$397,4,0))</f>
        <v>cxT</v>
      </c>
      <c r="E20" s="374">
        <f>IF(ISERROR(VLOOKUP($A20,PLANILHA!$A$3:$I$397,5,0)),"",VLOOKUP($A20,PLANILHA!$A$3:$I$397,5,0))</f>
        <v>16</v>
      </c>
      <c r="F20" s="375">
        <f>IF(ISERROR(VLOOKUP($A20,PLANILHA!$A$3:$I$397,6,0)),"",VLOOKUP($A20,PLANILHA!$A$3:$I$397,6,0))</f>
        <v>90</v>
      </c>
      <c r="G20" s="375">
        <f>IF(ISERROR(VLOOKUP($A20,PLANILHA!$A$3:$I$397,7,0)),"",VLOOKUP($A20,PLANILHA!$A$3:$I$397,7,0))</f>
        <v>90</v>
      </c>
      <c r="H20" s="375">
        <f>IF(ISERROR(VLOOKUP($A20,PLANILHA!$A$3:$I$397,8,0)),"",VLOOKUP($A20,PLANILHA!$A$3:$I$397,8,0))</f>
        <v>90</v>
      </c>
      <c r="I20" s="1670" t="str">
        <f>IF(ISERROR(VLOOKUP($A20,PLANILHA!$A$3:$I$483,9,0)),"",VLOOKUP($A20,PLANILHA!$A$3:$I$483,9,0))</f>
        <v>Preço estável</v>
      </c>
    </row>
    <row r="21" spans="1:9" ht="15" x14ac:dyDescent="0.25">
      <c r="A21" s="1">
        <v>11</v>
      </c>
      <c r="B21" s="1665" t="str">
        <f>IF(ISERROR(VLOOKUP($A21,PLANILHA!$A$3:$I$397,2,0)),"",VLOOKUP($A21,PLANILHA!$A$3:$I$397,2,0))</f>
        <v>BANANA</v>
      </c>
      <c r="C21" s="1665" t="str">
        <f>IF(ISERROR(VLOOKUP($A21,PLANILHA!$A$3:$I$397,3,0)),"",VLOOKUP($A21,PLANILHA!$A$3:$I$397,3,0))</f>
        <v>PRATA MG</v>
      </c>
      <c r="D21" s="1671" t="str">
        <f>IF(ISERROR(VLOOKUP($A21,PLANILHA!$A$3:$I$397,4,0)),"",VLOOKUP($A21,PLANILHA!$A$3:$I$397,4,0))</f>
        <v>cxT</v>
      </c>
      <c r="E21" s="1671">
        <f>IF(ISERROR(VLOOKUP($A21,PLANILHA!$A$3:$I$397,5,0)),"",VLOOKUP($A21,PLANILHA!$A$3:$I$397,5,0))</f>
        <v>16</v>
      </c>
      <c r="F21" s="1672">
        <f>IF(ISERROR(VLOOKUP($A21,PLANILHA!$A$3:$I$397,6,0)),"",VLOOKUP($A21,PLANILHA!$A$3:$I$397,6,0))</f>
        <v>90</v>
      </c>
      <c r="G21" s="1672">
        <f>IF(ISERROR(VLOOKUP($A21,PLANILHA!$A$3:$I$397,7,0)),"",VLOOKUP($A21,PLANILHA!$A$3:$I$397,7,0))</f>
        <v>90</v>
      </c>
      <c r="H21" s="1672">
        <f>IF(ISERROR(VLOOKUP($A21,PLANILHA!$A$3:$I$397,8,0)),"",VLOOKUP($A21,PLANILHA!$A$3:$I$397,8,0))</f>
        <v>90</v>
      </c>
      <c r="I21" s="1669" t="str">
        <f>IF(ISERROR(VLOOKUP($A21,PLANILHA!$A$3:$I$483,9,0)),"",VLOOKUP($A21,PLANILHA!$A$3:$I$483,9,0))</f>
        <v>Preço estável</v>
      </c>
    </row>
    <row r="22" spans="1:9" ht="15" x14ac:dyDescent="0.25">
      <c r="A22" s="1">
        <v>12</v>
      </c>
      <c r="B22" s="1673" t="str">
        <f>IF(ISERROR(VLOOKUP($A22,PLANILHA!$A$3:$I$397,2,0)),"",VLOOKUP($A22,PLANILHA!$A$3:$I$397,2,0))</f>
        <v>BANANA</v>
      </c>
      <c r="C22" s="1673" t="str">
        <f>IF(ISERROR(VLOOKUP($A22,PLANILHA!$A$3:$I$397,3,0)),"",VLOOKUP($A22,PLANILHA!$A$3:$I$397,3,0))</f>
        <v>PRATA SP</v>
      </c>
      <c r="D22" s="1674" t="str">
        <f>IF(ISERROR(VLOOKUP($A22,PLANILHA!$A$3:$I$397,4,0)),"",VLOOKUP($A22,PLANILHA!$A$3:$I$397,4,0))</f>
        <v>cxT</v>
      </c>
      <c r="E22" s="1674">
        <f>IF(ISERROR(VLOOKUP($A22,PLANILHA!$A$3:$I$397,5,0)),"",VLOOKUP($A22,PLANILHA!$A$3:$I$397,5,0))</f>
        <v>16</v>
      </c>
      <c r="F22" s="1675">
        <f>IF(ISERROR(VLOOKUP($A22,PLANILHA!$A$3:$I$397,6,0)),"",VLOOKUP($A22,PLANILHA!$A$3:$I$397,6,0))</f>
        <v>65</v>
      </c>
      <c r="G22" s="1675">
        <f>IF(ISERROR(VLOOKUP($A22,PLANILHA!$A$3:$I$397,7,0)),"",VLOOKUP($A22,PLANILHA!$A$3:$I$397,7,0))</f>
        <v>65</v>
      </c>
      <c r="H22" s="1675">
        <f>IF(ISERROR(VLOOKUP($A22,PLANILHA!$A$3:$I$397,8,0)),"",VLOOKUP($A22,PLANILHA!$A$3:$I$397,8,0))</f>
        <v>65</v>
      </c>
      <c r="I22" s="1670" t="str">
        <f>IF(ISERROR(VLOOKUP($A22,PLANILHA!$A$3:$I$483,9,0)),"",VLOOKUP($A22,PLANILHA!$A$3:$I$483,9,0))</f>
        <v>Preço em alta</v>
      </c>
    </row>
    <row r="23" spans="1:9" ht="15" x14ac:dyDescent="0.25">
      <c r="A23" s="1">
        <v>13</v>
      </c>
      <c r="B23" s="1665" t="str">
        <f>IF(ISERROR(VLOOKUP($A23,PLANILHA!$A$3:$I$397,2,0)),"",VLOOKUP($A23,PLANILHA!$A$3:$I$397,2,0))</f>
        <v>BANANA</v>
      </c>
      <c r="C23" s="1665" t="str">
        <f>IF(ISERROR(VLOOKUP($A23,PLANILHA!$A$3:$I$397,3,0)),"",VLOOKUP($A23,PLANILHA!$A$3:$I$397,3,0))</f>
        <v>PRATA SC</v>
      </c>
      <c r="D23" s="1671" t="str">
        <f>IF(ISERROR(VLOOKUP($A23,PLANILHA!$A$3:$I$397,4,0)),"",VLOOKUP($A23,PLANILHA!$A$3:$I$397,4,0))</f>
        <v xml:space="preserve">cxT </v>
      </c>
      <c r="E23" s="1671">
        <f>IF(ISERROR(VLOOKUP($A23,PLANILHA!$A$3:$I$397,5,0)),"",VLOOKUP($A23,PLANILHA!$A$3:$I$397,5,0))</f>
        <v>20</v>
      </c>
      <c r="F23" s="1672">
        <f>IF(ISERROR(VLOOKUP($A23,PLANILHA!$A$3:$I$397,6,0)),"",VLOOKUP($A23,PLANILHA!$A$3:$I$397,6,0))</f>
        <v>70</v>
      </c>
      <c r="G23" s="1672">
        <f>IF(ISERROR(VLOOKUP($A23,PLANILHA!$A$3:$I$397,7,0)),"",VLOOKUP($A23,PLANILHA!$A$3:$I$397,7,0))</f>
        <v>70</v>
      </c>
      <c r="H23" s="1672">
        <f>IF(ISERROR(VLOOKUP($A23,PLANILHA!$A$3:$I$397,8,0)),"",VLOOKUP($A23,PLANILHA!$A$3:$I$397,8,0))</f>
        <v>70</v>
      </c>
      <c r="I23" s="1669" t="str">
        <f>IF(ISERROR(VLOOKUP($A23,PLANILHA!$A$3:$I$483,9,0)),"",VLOOKUP($A23,PLANILHA!$A$3:$I$483,9,0))</f>
        <v>Preço estável</v>
      </c>
    </row>
    <row r="24" spans="1:9" ht="15" x14ac:dyDescent="0.25">
      <c r="A24" s="1">
        <v>14</v>
      </c>
      <c r="B24" s="373" t="str">
        <f>IF(ISERROR(VLOOKUP($A24,PLANILHA!$A$3:$I$397,2,0)),"",VLOOKUP($A24,PLANILHA!$A$3:$I$397,2,0))</f>
        <v>BANANA</v>
      </c>
      <c r="C24" s="373" t="str">
        <f>IF(ISERROR(VLOOKUP($A24,PLANILHA!$A$3:$I$397,3,0)),"",VLOOKUP($A24,PLANILHA!$A$3:$I$397,3,0))</f>
        <v xml:space="preserve">TERRA </v>
      </c>
      <c r="D24" s="374" t="str">
        <f>IF(ISERROR(VLOOKUP($A24,PLANILHA!$A$3:$I$397,4,0)),"",VLOOKUP($A24,PLANILHA!$A$3:$I$397,4,0))</f>
        <v xml:space="preserve">cxT  </v>
      </c>
      <c r="E24" s="374">
        <f>IF(ISERROR(VLOOKUP($A24,PLANILHA!$A$3:$I$397,5,0)),"",VLOOKUP($A24,PLANILHA!$A$3:$I$397,5,0))</f>
        <v>20</v>
      </c>
      <c r="F24" s="375">
        <f>IF(ISERROR(VLOOKUP($A24,PLANILHA!$A$3:$I$397,6,0)),"",VLOOKUP($A24,PLANILHA!$A$3:$I$397,6,0))</f>
        <v>140</v>
      </c>
      <c r="G24" s="375">
        <f>IF(ISERROR(VLOOKUP($A24,PLANILHA!$A$3:$I$397,7,0)),"",VLOOKUP($A24,PLANILHA!$A$3:$I$397,7,0))</f>
        <v>140</v>
      </c>
      <c r="H24" s="375">
        <f>IF(ISERROR(VLOOKUP($A24,PLANILHA!$A$3:$I$397,8,0)),"",VLOOKUP($A24,PLANILHA!$A$3:$I$397,8,0))</f>
        <v>140</v>
      </c>
      <c r="I24" s="1670" t="str">
        <f>IF(ISERROR(VLOOKUP($A24,PLANILHA!$A$3:$I$483,9,0)),"",VLOOKUP($A24,PLANILHA!$A$3:$I$483,9,0))</f>
        <v>Preço estável</v>
      </c>
    </row>
    <row r="25" spans="1:9" ht="15" x14ac:dyDescent="0.25">
      <c r="A25" s="1">
        <v>15</v>
      </c>
      <c r="B25" s="1665" t="str">
        <f>IF(ISERROR(VLOOKUP($A25,PLANILHA!$A$3:$I$397,2,0)),"",VLOOKUP($A25,PLANILHA!$A$3:$I$397,2,0))</f>
        <v>CAJU</v>
      </c>
      <c r="C25" s="1665" t="str">
        <f>IF(ISERROR(VLOOKUP($A25,PLANILHA!$A$3:$I$397,3,0)),"",VLOOKUP($A25,PLANILHA!$A$3:$I$397,3,0))</f>
        <v/>
      </c>
      <c r="D25" s="1671" t="str">
        <f>IF(ISERROR(VLOOKUP($A25,PLANILHA!$A$3:$I$397,4,0)),"",VLOOKUP($A25,PLANILHA!$A$3:$I$397,4,0))</f>
        <v>cxP</v>
      </c>
      <c r="E25" s="1671">
        <f>IF(ISERROR(VLOOKUP($A25,PLANILHA!$A$3:$I$397,5,0)),"",VLOOKUP($A25,PLANILHA!$A$3:$I$397,5,0))</f>
        <v>2</v>
      </c>
      <c r="F25" s="1672">
        <f>IF(ISERROR(VLOOKUP($A25,PLANILHA!$A$3:$I$397,6,0)),"",VLOOKUP($A25,PLANILHA!$A$3:$I$397,6,0))</f>
        <v>30</v>
      </c>
      <c r="G25" s="1672">
        <f>IF(ISERROR(VLOOKUP($A25,PLANILHA!$A$3:$I$397,7,0)),"",VLOOKUP($A25,PLANILHA!$A$3:$I$397,7,0))</f>
        <v>30</v>
      </c>
      <c r="H25" s="1672">
        <f>IF(ISERROR(VLOOKUP($A25,PLANILHA!$A$3:$I$397,8,0)),"",VLOOKUP($A25,PLANILHA!$A$3:$I$397,8,0))</f>
        <v>30</v>
      </c>
      <c r="I25" s="1669" t="str">
        <f>IF(ISERROR(VLOOKUP($A25,PLANILHA!$A$3:$I$483,9,0)),"",VLOOKUP($A25,PLANILHA!$A$3:$I$483,9,0))</f>
        <v>Preço estável</v>
      </c>
    </row>
    <row r="26" spans="1:9" ht="15" x14ac:dyDescent="0.25">
      <c r="A26" s="1">
        <v>16</v>
      </c>
      <c r="B26" s="373" t="str">
        <f>IF(ISERROR(VLOOKUP($A26,PLANILHA!$A$3:$I$397,2,0)),"",VLOOKUP($A26,PLANILHA!$A$3:$I$397,2,0))</f>
        <v>COCO VERDE</v>
      </c>
      <c r="C26" s="373" t="str">
        <f>IF(ISERROR(VLOOKUP($A26,PLANILHA!$A$3:$I$397,3,0)),"",VLOOKUP($A26,PLANILHA!$A$3:$I$397,3,0))</f>
        <v>GRANEL</v>
      </c>
      <c r="D26" s="374" t="str">
        <f>IF(ISERROR(VLOOKUP($A26,PLANILHA!$A$3:$I$397,4,0)),"",VLOOKUP($A26,PLANILHA!$A$3:$I$397,4,0))</f>
        <v>un.</v>
      </c>
      <c r="E26" s="374" t="str">
        <f>IF(ISERROR(VLOOKUP($A26,PLANILHA!$A$3:$I$397,5,0)),"",VLOOKUP($A26,PLANILHA!$A$3:$I$397,5,0))</f>
        <v/>
      </c>
      <c r="F26" s="375">
        <f>IF(ISERROR(VLOOKUP($A26,PLANILHA!$A$3:$I$397,6,0)),"",VLOOKUP($A26,PLANILHA!$A$3:$I$397,6,0))</f>
        <v>3</v>
      </c>
      <c r="G26" s="375">
        <f>IF(ISERROR(VLOOKUP($A26,PLANILHA!$A$3:$I$397,7,0)),"",VLOOKUP($A26,PLANILHA!$A$3:$I$397,7,0))</f>
        <v>3</v>
      </c>
      <c r="H26" s="375">
        <f>IF(ISERROR(VLOOKUP($A26,PLANILHA!$A$3:$I$397,8,0)),"",VLOOKUP($A26,PLANILHA!$A$3:$I$397,8,0))</f>
        <v>3</v>
      </c>
      <c r="I26" s="1670" t="str">
        <f>IF(ISERROR(VLOOKUP($A26,PLANILHA!$A$3:$I$483,9,0)),"",VLOOKUP($A26,PLANILHA!$A$3:$I$483,9,0))</f>
        <v>Preço estável</v>
      </c>
    </row>
    <row r="27" spans="1:9" ht="15" x14ac:dyDescent="0.25">
      <c r="A27" s="1">
        <v>17</v>
      </c>
      <c r="B27" s="1665" t="str">
        <f>IF(ISERROR(VLOOKUP($A27,PLANILHA!$A$3:$I$397,2,0)),"",VLOOKUP($A27,PLANILHA!$A$3:$I$397,2,0))</f>
        <v>GOIABA</v>
      </c>
      <c r="C27" s="1665" t="str">
        <f>IF(ISERROR(VLOOKUP($A27,PLANILHA!$A$3:$I$397,3,0)),"",VLOOKUP($A27,PLANILHA!$A$3:$I$397,3,0))</f>
        <v>VERMELHO</v>
      </c>
      <c r="D27" s="1671" t="str">
        <f>IF(ISERROR(VLOOKUP($A27,PLANILHA!$A$3:$I$397,4,0)),"",VLOOKUP($A27,PLANILHA!$A$3:$I$397,4,0))</f>
        <v>mcx</v>
      </c>
      <c r="E27" s="1671">
        <f>IF(ISERROR(VLOOKUP($A27,PLANILHA!$A$3:$I$397,5,0)),"",VLOOKUP($A27,PLANILHA!$A$3:$I$397,5,0))</f>
        <v>8</v>
      </c>
      <c r="F27" s="1672">
        <f>IF(ISERROR(VLOOKUP($A27,PLANILHA!$A$3:$I$397,6,0)),"",VLOOKUP($A27,PLANILHA!$A$3:$I$397,6,0))</f>
        <v>45</v>
      </c>
      <c r="G27" s="1672">
        <f>IF(ISERROR(VLOOKUP($A27,PLANILHA!$A$3:$I$397,7,0)),"",VLOOKUP($A27,PLANILHA!$A$3:$I$397,7,0))</f>
        <v>45</v>
      </c>
      <c r="H27" s="1672">
        <f>IF(ISERROR(VLOOKUP($A27,PLANILHA!$A$3:$I$397,8,0)),"",VLOOKUP($A27,PLANILHA!$A$3:$I$397,8,0))</f>
        <v>45</v>
      </c>
      <c r="I27" s="1669" t="str">
        <f>IF(ISERROR(VLOOKUP($A27,PLANILHA!$A$3:$I$483,9,0)),"",VLOOKUP($A27,PLANILHA!$A$3:$I$483,9,0))</f>
        <v>Preço estável</v>
      </c>
    </row>
    <row r="28" spans="1:9" ht="15" x14ac:dyDescent="0.25">
      <c r="A28" s="1">
        <v>18</v>
      </c>
      <c r="B28" s="373" t="str">
        <f>IF(ISERROR(VLOOKUP($A28,PLANILHA!$A$3:$I$397,2,0)),"",VLOOKUP($A28,PLANILHA!$A$3:$I$397,2,0))</f>
        <v>JACA</v>
      </c>
      <c r="C28" s="373" t="str">
        <f>IF(ISERROR(VLOOKUP($A28,PLANILHA!$A$3:$I$397,3,0)),"",VLOOKUP($A28,PLANILHA!$A$3:$I$397,3,0))</f>
        <v>MOLE/DURA</v>
      </c>
      <c r="D28" s="374" t="str">
        <f>IF(ISERROR(VLOOKUP($A28,PLANILHA!$A$3:$I$397,4,0)),"",VLOOKUP($A28,PLANILHA!$A$3:$I$397,4,0))</f>
        <v>un.</v>
      </c>
      <c r="E28" s="374" t="str">
        <f>IF(ISERROR(VLOOKUP($A28,PLANILHA!$A$3:$I$397,5,0)),"",VLOOKUP($A28,PLANILHA!$A$3:$I$397,5,0))</f>
        <v/>
      </c>
      <c r="F28" s="375">
        <f>IF(ISERROR(VLOOKUP($A28,PLANILHA!$A$3:$I$397,6,0)),"",VLOOKUP($A28,PLANILHA!$A$3:$I$397,6,0))</f>
        <v>25</v>
      </c>
      <c r="G28" s="375">
        <f>IF(ISERROR(VLOOKUP($A28,PLANILHA!$A$3:$I$397,7,0)),"",VLOOKUP($A28,PLANILHA!$A$3:$I$397,7,0))</f>
        <v>25</v>
      </c>
      <c r="H28" s="375">
        <f>IF(ISERROR(VLOOKUP($A28,PLANILHA!$A$3:$I$397,8,0)),"",VLOOKUP($A28,PLANILHA!$A$3:$I$397,8,0))</f>
        <v>25</v>
      </c>
      <c r="I28" s="1670" t="str">
        <f>IF(ISERROR(VLOOKUP($A28,PLANILHA!$A$3:$I$483,9,0)),"",VLOOKUP($A28,PLANILHA!$A$3:$I$483,9,0))</f>
        <v/>
      </c>
    </row>
    <row r="29" spans="1:9" ht="15" x14ac:dyDescent="0.25">
      <c r="A29" s="1">
        <v>19</v>
      </c>
      <c r="B29" s="1665" t="str">
        <f>IF(ISERROR(VLOOKUP($A29,PLANILHA!$A$3:$I$397,2,0)),"",VLOOKUP($A29,PLANILHA!$A$3:$I$397,2,0))</f>
        <v>KIWI</v>
      </c>
      <c r="C29" s="1665" t="str">
        <f>IF(ISERROR(VLOOKUP($A29,PLANILHA!$A$3:$I$397,3,0)),"",VLOOKUP($A29,PLANILHA!$A$3:$I$397,3,0))</f>
        <v xml:space="preserve">CUMBUCA </v>
      </c>
      <c r="D29" s="1671" t="str">
        <f>IF(ISERROR(VLOOKUP($A29,PLANILHA!$A$3:$I$397,4,0)),"",VLOOKUP($A29,PLANILHA!$A$3:$I$397,4,0))</f>
        <v/>
      </c>
      <c r="E29" s="1671" t="str">
        <f>IF(ISERROR(VLOOKUP($A29,PLANILHA!$A$3:$I$397,5,0)),"",VLOOKUP($A29,PLANILHA!$A$3:$I$397,5,0))</f>
        <v/>
      </c>
      <c r="F29" s="1672">
        <f>IF(ISERROR(VLOOKUP($A29,PLANILHA!$A$3:$I$397,6,0)),"",VLOOKUP($A29,PLANILHA!$A$3:$I$397,6,0))</f>
        <v>260</v>
      </c>
      <c r="G29" s="1672">
        <f>IF(ISERROR(VLOOKUP($A29,PLANILHA!$A$3:$I$397,7,0)),"",VLOOKUP($A29,PLANILHA!$A$3:$I$397,7,0))</f>
        <v>260</v>
      </c>
      <c r="H29" s="1672">
        <f>IF(ISERROR(VLOOKUP($A29,PLANILHA!$A$3:$I$397,8,0)),"",VLOOKUP($A29,PLANILHA!$A$3:$I$397,8,0))</f>
        <v>260</v>
      </c>
      <c r="I29" s="1669" t="str">
        <f>IF(ISERROR(VLOOKUP($A29,PLANILHA!$A$3:$I$483,9,0)),"",VLOOKUP($A29,PLANILHA!$A$3:$I$483,9,0))</f>
        <v>Preço estável</v>
      </c>
    </row>
    <row r="30" spans="1:9" ht="15" x14ac:dyDescent="0.25">
      <c r="A30" s="1">
        <v>20</v>
      </c>
      <c r="B30" s="373" t="str">
        <f>IF(ISERROR(VLOOKUP($A30,PLANILHA!$A$3:$I$397,2,0)),"",VLOOKUP($A30,PLANILHA!$A$3:$I$397,2,0))</f>
        <v>KIWI</v>
      </c>
      <c r="C30" s="373" t="str">
        <f>IF(ISERROR(VLOOKUP($A30,PLANILHA!$A$3:$I$397,3,0)),"",VLOOKUP($A30,PLANILHA!$A$3:$I$397,3,0))</f>
        <v>IMPORTADO</v>
      </c>
      <c r="D30" s="374" t="str">
        <f>IF(ISERROR(VLOOKUP($A30,PLANILHA!$A$3:$I$397,4,0)),"",VLOOKUP($A30,PLANILHA!$A$3:$I$397,4,0))</f>
        <v xml:space="preserve">cxP </v>
      </c>
      <c r="E30" s="374" t="str">
        <f>IF(ISERROR(VLOOKUP($A30,PLANILHA!$A$3:$I$397,5,0)),"",VLOOKUP($A30,PLANILHA!$A$3:$I$397,5,0))</f>
        <v/>
      </c>
      <c r="F30" s="375">
        <f>IF(ISERROR(VLOOKUP($A30,PLANILHA!$A$3:$I$397,6,0)),"",VLOOKUP($A30,PLANILHA!$A$3:$I$397,6,0))</f>
        <v>220</v>
      </c>
      <c r="G30" s="375">
        <f>IF(ISERROR(VLOOKUP($A30,PLANILHA!$A$3:$I$397,7,0)),"",VLOOKUP($A30,PLANILHA!$A$3:$I$397,7,0))</f>
        <v>220</v>
      </c>
      <c r="H30" s="375">
        <f>IF(ISERROR(VLOOKUP($A30,PLANILHA!$A$3:$I$397,8,0)),"",VLOOKUP($A30,PLANILHA!$A$3:$I$397,8,0))</f>
        <v>220</v>
      </c>
      <c r="I30" s="1670" t="str">
        <f>IF(ISERROR(VLOOKUP($A30,PLANILHA!$A$3:$I$483,9,0)),"",VLOOKUP($A30,PLANILHA!$A$3:$I$483,9,0))</f>
        <v>Preço estável</v>
      </c>
    </row>
    <row r="31" spans="1:9" ht="15" x14ac:dyDescent="0.25">
      <c r="A31" s="1">
        <v>21</v>
      </c>
      <c r="B31" s="1665" t="str">
        <f>IF(ISERROR(VLOOKUP($A31,PLANILHA!$A$3:$I$397,2,0)),"",VLOOKUP($A31,PLANILHA!$A$3:$I$397,2,0))</f>
        <v>LARANJA</v>
      </c>
      <c r="C31" s="1665" t="str">
        <f>IF(ISERROR(VLOOKUP($A31,PLANILHA!$A$3:$I$397,3,0)),"",VLOOKUP($A31,PLANILHA!$A$3:$I$397,3,0))</f>
        <v>LIMA</v>
      </c>
      <c r="D31" s="1671" t="str">
        <f>IF(ISERROR(VLOOKUP($A31,PLANILHA!$A$3:$I$397,4,0)),"",VLOOKUP($A31,PLANILHA!$A$3:$I$397,4,0))</f>
        <v>15 dz</v>
      </c>
      <c r="E31" s="1671" t="str">
        <f>IF(ISERROR(VLOOKUP($A31,PLANILHA!$A$3:$I$397,5,0)),"",VLOOKUP($A31,PLANILHA!$A$3:$I$397,5,0))</f>
        <v/>
      </c>
      <c r="F31" s="1672">
        <f>IF(ISERROR(VLOOKUP($A31,PLANILHA!$A$3:$I$397,6,0)),"",VLOOKUP($A31,PLANILHA!$A$3:$I$397,6,0))</f>
        <v>100</v>
      </c>
      <c r="G31" s="1672">
        <f>IF(ISERROR(VLOOKUP($A31,PLANILHA!$A$3:$I$397,7,0)),"",VLOOKUP($A31,PLANILHA!$A$3:$I$397,7,0))</f>
        <v>100</v>
      </c>
      <c r="H31" s="1672">
        <f>IF(ISERROR(VLOOKUP($A31,PLANILHA!$A$3:$I$397,8,0)),"",VLOOKUP($A31,PLANILHA!$A$3:$I$397,8,0))</f>
        <v>100</v>
      </c>
      <c r="I31" s="1669" t="str">
        <f>IF(ISERROR(VLOOKUP($A31,PLANILHA!$A$3:$I$483,9,0)),"",VLOOKUP($A31,PLANILHA!$A$3:$I$483,9,0))</f>
        <v>Preço estável</v>
      </c>
    </row>
    <row r="32" spans="1:9" ht="15" x14ac:dyDescent="0.25">
      <c r="A32" s="1">
        <v>22</v>
      </c>
      <c r="B32" s="373" t="str">
        <f>IF(ISERROR(VLOOKUP($A32,PLANILHA!$A$3:$I$397,2,0)),"",VLOOKUP($A32,PLANILHA!$A$3:$I$397,2,0))</f>
        <v>LARANJA</v>
      </c>
      <c r="C32" s="373" t="str">
        <f>IF(ISERROR(VLOOKUP($A32,PLANILHA!$A$3:$I$397,3,0)),"",VLOOKUP($A32,PLANILHA!$A$3:$I$397,3,0))</f>
        <v>PERA RIO</v>
      </c>
      <c r="D32" s="374" t="str">
        <f>IF(ISERROR(VLOOKUP($A32,PLANILHA!$A$3:$I$397,4,0)),"",VLOOKUP($A32,PLANILHA!$A$3:$I$397,4,0))</f>
        <v>12 dz</v>
      </c>
      <c r="E32" s="1676">
        <f>IF(ISERROR(VLOOKUP($A32,PLANILHA!$A$3:$I$397,5,0)),"",VLOOKUP($A32,PLANILHA!$A$3:$I$397,5,0))</f>
        <v>25</v>
      </c>
      <c r="F32" s="375">
        <f>IF(ISERROR(VLOOKUP($A32,PLANILHA!$A$3:$I$397,6,0)),"",VLOOKUP($A32,PLANILHA!$A$3:$I$397,6,0))</f>
        <v>70</v>
      </c>
      <c r="G32" s="375">
        <f>IF(ISERROR(VLOOKUP($A32,PLANILHA!$A$3:$I$397,7,0)),"",VLOOKUP($A32,PLANILHA!$A$3:$I$397,7,0))</f>
        <v>70</v>
      </c>
      <c r="H32" s="375">
        <f>IF(ISERROR(VLOOKUP($A32,PLANILHA!$A$3:$I$397,8,0)),"",VLOOKUP($A32,PLANILHA!$A$3:$I$397,8,0))</f>
        <v>70</v>
      </c>
      <c r="I32" s="1670" t="str">
        <f>IF(ISERROR(VLOOKUP($A32,PLANILHA!$A$3:$I$483,9,0)),"",VLOOKUP($A32,PLANILHA!$A$3:$I$483,9,0))</f>
        <v>Preço em baixa</v>
      </c>
    </row>
    <row r="33" spans="1:9" ht="15" x14ac:dyDescent="0.25">
      <c r="A33" s="1">
        <v>23</v>
      </c>
      <c r="B33" s="1665" t="str">
        <f>IF(ISERROR(VLOOKUP($A33,PLANILHA!$A$3:$I$397,2,0)),"",VLOOKUP($A33,PLANILHA!$A$3:$I$397,2,0))</f>
        <v>LARANJA</v>
      </c>
      <c r="C33" s="1665" t="str">
        <f>IF(ISERROR(VLOOKUP($A33,PLANILHA!$A$3:$I$397,3,0)),"",VLOOKUP($A33,PLANILHA!$A$3:$I$397,3,0))</f>
        <v>SELETA</v>
      </c>
      <c r="D33" s="1671" t="str">
        <f>IF(ISERROR(VLOOKUP($A33,PLANILHA!$A$3:$I$397,4,0)),"",VLOOKUP($A33,PLANILHA!$A$3:$I$397,4,0))</f>
        <v>mCx</v>
      </c>
      <c r="E33" s="1677">
        <f>IF(ISERROR(VLOOKUP($A33,PLANILHA!$A$3:$I$397,5,0)),"",VLOOKUP($A33,PLANILHA!$A$3:$I$397,5,0))</f>
        <v>12</v>
      </c>
      <c r="F33" s="1672">
        <f>IF(ISERROR(VLOOKUP($A33,PLANILHA!$A$3:$I$397,6,0)),"",VLOOKUP($A33,PLANILHA!$A$3:$I$397,6,0))</f>
        <v>90</v>
      </c>
      <c r="G33" s="1672">
        <f>IF(ISERROR(VLOOKUP($A33,PLANILHA!$A$3:$I$397,7,0)),"",VLOOKUP($A33,PLANILHA!$A$3:$I$397,7,0))</f>
        <v>90</v>
      </c>
      <c r="H33" s="1672">
        <f>IF(ISERROR(VLOOKUP($A33,PLANILHA!$A$3:$I$397,8,0)),"",VLOOKUP($A33,PLANILHA!$A$3:$I$397,8,0))</f>
        <v>90</v>
      </c>
      <c r="I33" s="1669" t="str">
        <f>IF(ISERROR(VLOOKUP($A33,PLANILHA!$A$3:$I$483,9,0)),"",VLOOKUP($A33,PLANILHA!$A$3:$I$483,9,0))</f>
        <v>Preço em baixa</v>
      </c>
    </row>
    <row r="34" spans="1:9" ht="15" x14ac:dyDescent="0.25">
      <c r="A34" s="1">
        <v>24</v>
      </c>
      <c r="B34" s="373" t="str">
        <f>IF(ISERROR(VLOOKUP($A34,PLANILHA!$A$3:$I$397,2,0)),"",VLOOKUP($A34,PLANILHA!$A$3:$I$397,2,0))</f>
        <v>LARANJA</v>
      </c>
      <c r="C34" s="373" t="str">
        <f>IF(ISERROR(VLOOKUP($A34,PLANILHA!$A$3:$I$397,3,0)),"",VLOOKUP($A34,PLANILHA!$A$3:$I$397,3,0))</f>
        <v>LIMA DA PERSIA</v>
      </c>
      <c r="D34" s="374" t="str">
        <f>IF(ISERROR(VLOOKUP($A34,PLANILHA!$A$3:$I$397,4,0)),"",VLOOKUP($A34,PLANILHA!$A$3:$I$397,4,0))</f>
        <v xml:space="preserve">mCx </v>
      </c>
      <c r="E34" s="374">
        <f>IF(ISERROR(VLOOKUP($A34,PLANILHA!$A$3:$I$397,5,0)),"",VLOOKUP($A34,PLANILHA!$A$3:$I$397,5,0))</f>
        <v>12</v>
      </c>
      <c r="F34" s="375">
        <f>IF(ISERROR(VLOOKUP($A34,PLANILHA!$A$3:$I$397,6,0)),"",VLOOKUP($A34,PLANILHA!$A$3:$I$397,6,0))</f>
        <v>60</v>
      </c>
      <c r="G34" s="375">
        <f>IF(ISERROR(VLOOKUP($A34,PLANILHA!$A$3:$I$397,7,0)),"",VLOOKUP($A34,PLANILHA!$A$3:$I$397,7,0))</f>
        <v>60</v>
      </c>
      <c r="H34" s="375">
        <f>IF(ISERROR(VLOOKUP($A34,PLANILHA!$A$3:$I$397,8,0)),"",VLOOKUP($A34,PLANILHA!$A$3:$I$397,8,0))</f>
        <v>60</v>
      </c>
      <c r="I34" s="1670" t="str">
        <f>IF(ISERROR(VLOOKUP($A34,PLANILHA!$A$3:$I$483,9,0)),"",VLOOKUP($A34,PLANILHA!$A$3:$I$483,9,0))</f>
        <v>Preço em alta</v>
      </c>
    </row>
    <row r="35" spans="1:9" ht="15" x14ac:dyDescent="0.25">
      <c r="A35" s="1">
        <v>25</v>
      </c>
      <c r="B35" s="1665" t="str">
        <f>IF(ISERROR(VLOOKUP($A35,PLANILHA!$A$3:$I$397,2,0)),"",VLOOKUP($A35,PLANILHA!$A$3:$I$397,2,0))</f>
        <v>LARANJA</v>
      </c>
      <c r="C35" s="1665" t="str">
        <f>IF(ISERROR(VLOOKUP($A35,PLANILHA!$A$3:$I$397,3,0)),"",VLOOKUP($A35,PLANILHA!$A$3:$I$397,3,0))</f>
        <v>BH-IMPORTADA</v>
      </c>
      <c r="D35" s="1671" t="str">
        <f>IF(ISERROR(VLOOKUP($A35,PLANILHA!$A$3:$I$397,4,0)),"",VLOOKUP($A35,PLANILHA!$A$3:$I$397,4,0))</f>
        <v>cxK</v>
      </c>
      <c r="E35" s="1671">
        <f>IF(ISERROR(VLOOKUP($A35,PLANILHA!$A$3:$I$397,5,0)),"",VLOOKUP($A35,PLANILHA!$A$3:$I$397,5,0))</f>
        <v>15</v>
      </c>
      <c r="F35" s="1672">
        <f>IF(ISERROR(VLOOKUP($A35,PLANILHA!$A$3:$I$397,6,0)),"",VLOOKUP($A35,PLANILHA!$A$3:$I$397,6,0))</f>
        <v>140</v>
      </c>
      <c r="G35" s="1672">
        <f>IF(ISERROR(VLOOKUP($A35,PLANILHA!$A$3:$I$397,7,0)),"",VLOOKUP($A35,PLANILHA!$A$3:$I$397,7,0))</f>
        <v>140</v>
      </c>
      <c r="H35" s="1672">
        <f>IF(ISERROR(VLOOKUP($A35,PLANILHA!$A$3:$I$397,8,0)),"",VLOOKUP($A35,PLANILHA!$A$3:$I$397,8,0))</f>
        <v>140</v>
      </c>
      <c r="I35" s="1669" t="str">
        <f>IF(ISERROR(VLOOKUP($A35,PLANILHA!$A$3:$I$483,9,0)),"",VLOOKUP($A35,PLANILHA!$A$3:$I$483,9,0))</f>
        <v>Preço em alta</v>
      </c>
    </row>
    <row r="36" spans="1:9" ht="15" x14ac:dyDescent="0.25">
      <c r="A36" s="1">
        <v>26</v>
      </c>
      <c r="B36" s="373" t="str">
        <f>IF(ISERROR(VLOOKUP($A36,PLANILHA!$A$3:$I$397,2,0)),"",VLOOKUP($A36,PLANILHA!$A$3:$I$397,2,0))</f>
        <v>LIMÃO</v>
      </c>
      <c r="C36" s="373" t="str">
        <f>IF(ISERROR(VLOOKUP($A36,PLANILHA!$A$3:$I$397,3,0)),"",VLOOKUP($A36,PLANILHA!$A$3:$I$397,3,0))</f>
        <v>SICILIANO</v>
      </c>
      <c r="D36" s="374" t="str">
        <f>IF(ISERROR(VLOOKUP($A36,PLANILHA!$A$3:$I$397,4,0)),"",VLOOKUP($A36,PLANILHA!$A$3:$I$397,4,0))</f>
        <v>imp.</v>
      </c>
      <c r="E36" s="374">
        <f>IF(ISERROR(VLOOKUP($A36,PLANILHA!$A$3:$I$397,5,0)),"",VLOOKUP($A36,PLANILHA!$A$3:$I$397,5,0))</f>
        <v>15</v>
      </c>
      <c r="F36" s="375">
        <f>IF(ISERROR(VLOOKUP($A36,PLANILHA!$A$3:$I$397,6,0)),"",VLOOKUP($A36,PLANILHA!$A$3:$I$397,6,0))</f>
        <v>140</v>
      </c>
      <c r="G36" s="375">
        <f>IF(ISERROR(VLOOKUP($A36,PLANILHA!$A$3:$I$397,7,0)),"",VLOOKUP($A36,PLANILHA!$A$3:$I$397,7,0))</f>
        <v>140</v>
      </c>
      <c r="H36" s="375">
        <f>IF(ISERROR(VLOOKUP($A36,PLANILHA!$A$3:$I$397,8,0)),"",VLOOKUP($A36,PLANILHA!$A$3:$I$397,8,0))</f>
        <v>140</v>
      </c>
      <c r="I36" s="1670"/>
    </row>
    <row r="37" spans="1:9" ht="15" x14ac:dyDescent="0.25">
      <c r="A37" s="1">
        <v>27</v>
      </c>
      <c r="B37" s="1665" t="str">
        <f>IF(ISERROR(VLOOKUP($A37,PLANILHA!$A$3:$I$397,2,0)),"",VLOOKUP($A37,PLANILHA!$A$3:$I$397,2,0))</f>
        <v>LIMÃO</v>
      </c>
      <c r="C37" s="1665" t="str">
        <f>IF(ISERROR(VLOOKUP($A37,PLANILHA!$A$3:$I$397,3,0)),"",VLOOKUP($A37,PLANILHA!$A$3:$I$397,3,0))</f>
        <v>TAITI</v>
      </c>
      <c r="D37" s="1671" t="str">
        <f>IF(ISERROR(VLOOKUP($A37,PLANILHA!$A$3:$I$397,4,0)),"",VLOOKUP($A37,PLANILHA!$A$3:$I$397,4,0))</f>
        <v xml:space="preserve">mCx </v>
      </c>
      <c r="E37" s="1671" t="str">
        <f>IF(ISERROR(VLOOKUP($A37,PLANILHA!$A$3:$I$397,5,0)),"",VLOOKUP($A37,PLANILHA!$A$3:$I$397,5,0))</f>
        <v/>
      </c>
      <c r="F37" s="1672">
        <f>IF(ISERROR(VLOOKUP($A37,PLANILHA!$A$3:$I$397,6,0)),"",VLOOKUP($A37,PLANILHA!$A$3:$I$397,6,0))</f>
        <v>35</v>
      </c>
      <c r="G37" s="1672">
        <f>IF(ISERROR(VLOOKUP($A37,PLANILHA!$A$3:$I$397,7,0)),"",VLOOKUP($A37,PLANILHA!$A$3:$I$397,7,0))</f>
        <v>35</v>
      </c>
      <c r="H37" s="1672">
        <f>IF(ISERROR(VLOOKUP($A37,PLANILHA!$A$3:$I$397,8,0)),"",VLOOKUP($A37,PLANILHA!$A$3:$I$397,8,0))</f>
        <v>35</v>
      </c>
      <c r="I37" s="1669" t="str">
        <f>IF(ISERROR(VLOOKUP($A37,PLANILHA!$A$3:$I$483,9,0)),"",VLOOKUP($A37,PLANILHA!$A$3:$I$483,9,0))</f>
        <v>Preço em baixa</v>
      </c>
    </row>
    <row r="38" spans="1:9" ht="15" x14ac:dyDescent="0.25">
      <c r="A38" s="1">
        <v>28</v>
      </c>
      <c r="B38" s="373" t="str">
        <f>IF(ISERROR(VLOOKUP($A38,PLANILHA!$A$3:$I$397,2,0)),"",VLOOKUP($A38,PLANILHA!$A$3:$I$397,2,0))</f>
        <v>LIMÃO</v>
      </c>
      <c r="C38" s="373" t="str">
        <f>IF(ISERROR(VLOOKUP($A38,PLANILHA!$A$3:$I$397,3,0)),"",VLOOKUP($A38,PLANILHA!$A$3:$I$397,3,0))</f>
        <v>TAITI</v>
      </c>
      <c r="D38" s="374" t="str">
        <f>IF(ISERROR(VLOOKUP($A38,PLANILHA!$A$3:$I$397,4,0)),"",VLOOKUP($A38,PLANILHA!$A$3:$I$397,4,0))</f>
        <v xml:space="preserve">sc </v>
      </c>
      <c r="E38" s="374">
        <f>IF(ISERROR(VLOOKUP($A38,PLANILHA!$A$3:$I$397,5,0)),"",VLOOKUP($A38,PLANILHA!$A$3:$I$397,5,0))</f>
        <v>20</v>
      </c>
      <c r="F38" s="375">
        <f>IF(ISERROR(VLOOKUP($A38,PLANILHA!$A$3:$I$397,6,0)),"",VLOOKUP($A38,PLANILHA!$A$3:$I$397,6,0))</f>
        <v>40</v>
      </c>
      <c r="G38" s="375">
        <f>IF(ISERROR(VLOOKUP($A38,PLANILHA!$A$3:$I$397,7,0)),"",VLOOKUP($A38,PLANILHA!$A$3:$I$397,7,0))</f>
        <v>40</v>
      </c>
      <c r="H38" s="375">
        <f>IF(ISERROR(VLOOKUP($A38,PLANILHA!$A$3:$I$397,8,0)),"",VLOOKUP($A38,PLANILHA!$A$3:$I$397,8,0))</f>
        <v>40</v>
      </c>
      <c r="I38" s="1670" t="str">
        <f>IF(ISERROR(VLOOKUP($A38,PLANILHA!$A$3:$I$483,9,0)),"",VLOOKUP($A38,PLANILHA!$A$3:$I$483,9,0))</f>
        <v>Preço estável</v>
      </c>
    </row>
    <row r="39" spans="1:9" ht="15" x14ac:dyDescent="0.25">
      <c r="A39" s="1">
        <v>29</v>
      </c>
      <c r="B39" s="1665" t="str">
        <f>IF(ISERROR(VLOOKUP($A39,PLANILHA!$A$3:$I$397,2,0)),"",VLOOKUP($A39,PLANILHA!$A$3:$I$397,2,0))</f>
        <v xml:space="preserve">MAÇÃ </v>
      </c>
      <c r="C39" s="1665" t="str">
        <f>IF(ISERROR(VLOOKUP($A39,PLANILHA!$A$3:$I$397,3,0)),"",VLOOKUP($A39,PLANILHA!$A$3:$I$397,3,0))</f>
        <v>FUJI</v>
      </c>
      <c r="D39" s="1671">
        <f>IF(ISERROR(VLOOKUP($A39,PLANILHA!$A$3:$I$397,4,0)),"",VLOOKUP($A39,PLANILHA!$A$3:$I$397,4,0))</f>
        <v>100</v>
      </c>
      <c r="E39" s="1671">
        <f>IF(ISERROR(VLOOKUP($A39,PLANILHA!$A$3:$I$397,5,0)),"",VLOOKUP($A39,PLANILHA!$A$3:$I$397,5,0))</f>
        <v>18</v>
      </c>
      <c r="F39" s="1672">
        <f>IF(ISERROR(VLOOKUP($A39,PLANILHA!$A$3:$I$397,6,0)),"",VLOOKUP($A39,PLANILHA!$A$3:$I$397,6,0))</f>
        <v>165</v>
      </c>
      <c r="G39" s="1672">
        <f>IF(ISERROR(VLOOKUP($A39,PLANILHA!$A$3:$I$397,7,0)),"",VLOOKUP($A39,PLANILHA!$A$3:$I$397,7,0))</f>
        <v>165</v>
      </c>
      <c r="H39" s="1672">
        <f>IF(ISERROR(VLOOKUP($A39,PLANILHA!$A$3:$I$397,8,0)),"",VLOOKUP($A39,PLANILHA!$A$3:$I$397,8,0))</f>
        <v>165</v>
      </c>
      <c r="I39" s="1669" t="str">
        <f>IF(ISERROR(VLOOKUP($A39,PLANILHA!$A$3:$I$483,9,0)),"",VLOOKUP($A39,PLANILHA!$A$3:$I$483,9,0))</f>
        <v>Preço estável</v>
      </c>
    </row>
    <row r="40" spans="1:9" ht="15" x14ac:dyDescent="0.25">
      <c r="A40" s="1">
        <v>30</v>
      </c>
      <c r="B40" s="373" t="str">
        <f>IF(ISERROR(VLOOKUP($A40,PLANILHA!$A$3:$I$397,2,0)),"",VLOOKUP($A40,PLANILHA!$A$3:$I$397,2,0))</f>
        <v>MAÇÃ</v>
      </c>
      <c r="C40" s="373" t="str">
        <f>IF(ISERROR(VLOOKUP($A40,PLANILHA!$A$3:$I$397,3,0)),"",VLOOKUP($A40,PLANILHA!$A$3:$I$397,3,0))</f>
        <v>FUJI</v>
      </c>
      <c r="D40" s="374">
        <f>IF(ISERROR(VLOOKUP($A40,PLANILHA!$A$3:$I$397,4,0)),"",VLOOKUP($A40,PLANILHA!$A$3:$I$397,4,0))</f>
        <v>165</v>
      </c>
      <c r="E40" s="374">
        <f>IF(ISERROR(VLOOKUP($A40,PLANILHA!$A$3:$I$397,5,0)),"",VLOOKUP($A40,PLANILHA!$A$3:$I$397,5,0))</f>
        <v>18</v>
      </c>
      <c r="F40" s="375">
        <f>IF(ISERROR(VLOOKUP($A40,PLANILHA!$A$3:$I$397,6,0)),"",VLOOKUP($A40,PLANILHA!$A$3:$I$397,6,0))</f>
        <v>155</v>
      </c>
      <c r="G40" s="375">
        <f>IF(ISERROR(VLOOKUP($A40,PLANILHA!$A$3:$I$397,7,0)),"",VLOOKUP($A40,PLANILHA!$A$3:$I$397,7,0))</f>
        <v>155</v>
      </c>
      <c r="H40" s="375">
        <f>IF(ISERROR(VLOOKUP($A40,PLANILHA!$A$3:$I$397,8,0)),"",VLOOKUP($A40,PLANILHA!$A$3:$I$397,8,0))</f>
        <v>155</v>
      </c>
      <c r="I40" s="1670" t="str">
        <f>IF(ISERROR(VLOOKUP($A40,PLANILHA!$A$3:$I$483,9,0)),"",VLOOKUP($A40,PLANILHA!$A$3:$I$483,9,0))</f>
        <v>Preço estável</v>
      </c>
    </row>
    <row r="41" spans="1:9" ht="15" x14ac:dyDescent="0.25">
      <c r="A41" s="1">
        <v>31</v>
      </c>
      <c r="B41" s="1665" t="str">
        <f>IF(ISERROR(VLOOKUP($A41,PLANILHA!$A$3:$I$397,2,0)),"",VLOOKUP($A41,PLANILHA!$A$3:$I$397,2,0))</f>
        <v>MAÇÃ</v>
      </c>
      <c r="C41" s="1665" t="str">
        <f>IF(ISERROR(VLOOKUP($A41,PLANILHA!$A$3:$I$397,3,0)),"",VLOOKUP($A41,PLANILHA!$A$3:$I$397,3,0))</f>
        <v>FUJI</v>
      </c>
      <c r="D41" s="1671" t="str">
        <f>IF(ISERROR(VLOOKUP($A41,PLANILHA!$A$3:$I$397,4,0)),"",VLOOKUP($A41,PLANILHA!$A$3:$I$397,4,0))</f>
        <v>mCx</v>
      </c>
      <c r="E41" s="1671">
        <f>IF(ISERROR(VLOOKUP($A41,PLANILHA!$A$3:$I$397,5,0)),"",VLOOKUP($A41,PLANILHA!$A$3:$I$397,5,0))</f>
        <v>9</v>
      </c>
      <c r="F41" s="1672">
        <f>IF(ISERROR(VLOOKUP($A41,PLANILHA!$A$3:$I$397,6,0)),"",VLOOKUP($A41,PLANILHA!$A$3:$I$397,6,0))</f>
        <v>110</v>
      </c>
      <c r="G41" s="1672">
        <f>IF(ISERROR(VLOOKUP($A41,PLANILHA!$A$3:$I$397,7,0)),"",VLOOKUP($A41,PLANILHA!$A$3:$I$397,7,0))</f>
        <v>110</v>
      </c>
      <c r="H41" s="1672">
        <f>IF(ISERROR(VLOOKUP($A41,PLANILHA!$A$3:$I$397,8,0)),"",VLOOKUP($A41,PLANILHA!$A$3:$I$397,8,0))</f>
        <v>110</v>
      </c>
      <c r="I41" s="1669" t="str">
        <f>IF(ISERROR(VLOOKUP($A41,PLANILHA!$A$3:$I$483,9,0)),"",VLOOKUP($A41,PLANILHA!$A$3:$I$483,9,0))</f>
        <v>Preço estável</v>
      </c>
    </row>
    <row r="42" spans="1:9" ht="15" x14ac:dyDescent="0.25">
      <c r="A42" s="1">
        <v>32</v>
      </c>
      <c r="B42" s="373" t="str">
        <f>IF(ISERROR(VLOOKUP($A42,PLANILHA!$A$3:$I$397,2,0)),"",VLOOKUP($A42,PLANILHA!$A$3:$I$397,2,0))</f>
        <v xml:space="preserve">MAÇÃ </v>
      </c>
      <c r="C42" s="373" t="str">
        <f>IF(ISERROR(VLOOKUP($A42,PLANILHA!$A$3:$I$397,3,0)),"",VLOOKUP($A42,PLANILHA!$A$3:$I$397,3,0))</f>
        <v>GALA</v>
      </c>
      <c r="D42" s="374" t="str">
        <f>IF(ISERROR(VLOOKUP($A42,PLANILHA!$A$3:$I$397,4,0)),"",VLOOKUP($A42,PLANILHA!$A$3:$I$397,4,0))</f>
        <v>T 100</v>
      </c>
      <c r="E42" s="374">
        <f>IF(ISERROR(VLOOKUP($A42,PLANILHA!$A$3:$I$397,5,0)),"",VLOOKUP($A42,PLANILHA!$A$3:$I$397,5,0))</f>
        <v>18</v>
      </c>
      <c r="F42" s="375">
        <f>IF(ISERROR(VLOOKUP($A42,PLANILHA!$A$3:$I$397,6,0)),"",VLOOKUP($A42,PLANILHA!$A$3:$I$397,6,0))</f>
        <v>200</v>
      </c>
      <c r="G42" s="375">
        <f>IF(ISERROR(VLOOKUP($A42,PLANILHA!$A$3:$I$397,7,0)),"",VLOOKUP($A42,PLANILHA!$A$3:$I$397,7,0))</f>
        <v>200</v>
      </c>
      <c r="H42" s="375">
        <f>IF(ISERROR(VLOOKUP($A42,PLANILHA!$A$3:$I$397,8,0)),"",VLOOKUP($A42,PLANILHA!$A$3:$I$397,8,0))</f>
        <v>200</v>
      </c>
      <c r="I42" s="1670" t="str">
        <f>IF(ISERROR(VLOOKUP($A42,PLANILHA!$A$3:$I$483,9,0)),"",VLOOKUP($A42,PLANILHA!$A$3:$I$483,9,0))</f>
        <v>Preço em alta</v>
      </c>
    </row>
    <row r="43" spans="1:9" ht="15" x14ac:dyDescent="0.25">
      <c r="A43" s="1">
        <v>33</v>
      </c>
      <c r="B43" s="1665" t="str">
        <f>IF(ISERROR(VLOOKUP($A43,PLANILHA!$A$3:$I$397,2,0)),"",VLOOKUP($A43,PLANILHA!$A$3:$I$397,2,0))</f>
        <v>MAÇÃ</v>
      </c>
      <c r="C43" s="1665" t="str">
        <f>IF(ISERROR(VLOOKUP($A43,PLANILHA!$A$3:$I$397,3,0)),"",VLOOKUP($A43,PLANILHA!$A$3:$I$397,3,0))</f>
        <v>GALA</v>
      </c>
      <c r="D43" s="1671" t="str">
        <f>IF(ISERROR(VLOOKUP($A43,PLANILHA!$A$3:$I$397,4,0)),"",VLOOKUP($A43,PLANILHA!$A$3:$I$397,4,0))</f>
        <v>T 165</v>
      </c>
      <c r="E43" s="1671">
        <f>IF(ISERROR(VLOOKUP($A43,PLANILHA!$A$3:$I$397,5,0)),"",VLOOKUP($A43,PLANILHA!$A$3:$I$397,5,0))</f>
        <v>18</v>
      </c>
      <c r="F43" s="1672">
        <f>IF(ISERROR(VLOOKUP($A43,PLANILHA!$A$3:$I$397,6,0)),"",VLOOKUP($A43,PLANILHA!$A$3:$I$397,6,0))</f>
        <v>170</v>
      </c>
      <c r="G43" s="1672">
        <f>IF(ISERROR(VLOOKUP($A43,PLANILHA!$A$3:$I$397,7,0)),"",VLOOKUP($A43,PLANILHA!$A$3:$I$397,7,0))</f>
        <v>170</v>
      </c>
      <c r="H43" s="1672">
        <f>IF(ISERROR(VLOOKUP($A43,PLANILHA!$A$3:$I$397,8,0)),"",VLOOKUP($A43,PLANILHA!$A$3:$I$397,8,0))</f>
        <v>170</v>
      </c>
      <c r="I43" s="1669" t="str">
        <f>IF(ISERROR(VLOOKUP($A43,PLANILHA!$A$3:$I$483,9,0)),"",VLOOKUP($A43,PLANILHA!$A$3:$I$483,9,0))</f>
        <v>Preço estável</v>
      </c>
    </row>
    <row r="44" spans="1:9" ht="15" x14ac:dyDescent="0.25">
      <c r="A44" s="1">
        <v>34</v>
      </c>
      <c r="B44" s="373" t="str">
        <f>IF(ISERROR(VLOOKUP($A44,PLANILHA!$A$3:$I$397,2,0)),"",VLOOKUP($A44,PLANILHA!$A$3:$I$397,2,0))</f>
        <v>MAÇÃ</v>
      </c>
      <c r="C44" s="373" t="str">
        <f>IF(ISERROR(VLOOKUP($A44,PLANILHA!$A$3:$I$397,3,0)),"",VLOOKUP($A44,PLANILHA!$A$3:$I$397,3,0))</f>
        <v>GALA</v>
      </c>
      <c r="D44" s="374" t="str">
        <f>IF(ISERROR(VLOOKUP($A44,PLANILHA!$A$3:$I$397,4,0)),"",VLOOKUP($A44,PLANILHA!$A$3:$I$397,4,0))</f>
        <v>T 198</v>
      </c>
      <c r="E44" s="374">
        <f>IF(ISERROR(VLOOKUP($A44,PLANILHA!$A$3:$I$397,5,0)),"",VLOOKUP($A44,PLANILHA!$A$3:$I$397,5,0))</f>
        <v>18</v>
      </c>
      <c r="F44" s="375">
        <f>IF(ISERROR(VLOOKUP($A44,PLANILHA!$A$3:$I$397,6,0)),"",VLOOKUP($A44,PLANILHA!$A$3:$I$397,6,0))</f>
        <v>160</v>
      </c>
      <c r="G44" s="375">
        <f>IF(ISERROR(VLOOKUP($A44,PLANILHA!$A$3:$I$397,7,0)),"",VLOOKUP($A44,PLANILHA!$A$3:$I$397,7,0))</f>
        <v>160</v>
      </c>
      <c r="H44" s="375">
        <f>IF(ISERROR(VLOOKUP($A44,PLANILHA!$A$3:$I$397,8,0)),"",VLOOKUP($A44,PLANILHA!$A$3:$I$397,8,0))</f>
        <v>160</v>
      </c>
      <c r="I44" s="1670"/>
    </row>
    <row r="45" spans="1:9" ht="15" x14ac:dyDescent="0.25">
      <c r="A45" s="1">
        <v>35</v>
      </c>
      <c r="B45" s="1665" t="str">
        <f>IF(ISERROR(VLOOKUP($A45,PLANILHA!$A$3:$I$397,2,0)),"",VLOOKUP($A45,PLANILHA!$A$3:$I$397,2,0))</f>
        <v>MAÇÃ</v>
      </c>
      <c r="C45" s="1665" t="str">
        <f>IF(ISERROR(VLOOKUP($A45,PLANILHA!$A$3:$I$397,3,0)),"",VLOOKUP($A45,PLANILHA!$A$3:$I$397,3,0))</f>
        <v>MONICA</v>
      </c>
      <c r="D45" s="1671" t="str">
        <f>IF(ISERROR(VLOOKUP($A45,PLANILHA!$A$3:$I$397,4,0)),"",VLOOKUP($A45,PLANILHA!$A$3:$I$397,4,0))</f>
        <v xml:space="preserve">cxP </v>
      </c>
      <c r="E45" s="1671">
        <f>IF(ISERROR(VLOOKUP($A45,PLANILHA!$A$3:$I$397,5,0)),"",VLOOKUP($A45,PLANILHA!$A$3:$I$397,5,0))</f>
        <v>18</v>
      </c>
      <c r="F45" s="1672">
        <f>IF(ISERROR(VLOOKUP($A45,PLANILHA!$A$3:$I$397,6,0)),"",VLOOKUP($A45,PLANILHA!$A$3:$I$397,6,0))</f>
        <v>185</v>
      </c>
      <c r="G45" s="1672">
        <f>IF(ISERROR(VLOOKUP($A45,PLANILHA!$A$3:$I$397,7,0)),"",VLOOKUP($A45,PLANILHA!$A$3:$I$397,7,0))</f>
        <v>185</v>
      </c>
      <c r="H45" s="1672">
        <f>IF(ISERROR(VLOOKUP($A45,PLANILHA!$A$3:$I$397,8,0)),"",VLOOKUP($A45,PLANILHA!$A$3:$I$397,8,0))</f>
        <v>185</v>
      </c>
      <c r="I45" s="1669" t="str">
        <f>IF(ISERROR(VLOOKUP($A45,PLANILHA!$A$3:$I$483,9,0)),"",VLOOKUP($A45,PLANILHA!$A$3:$I$483,9,0))</f>
        <v>Preço estável</v>
      </c>
    </row>
    <row r="46" spans="1:9" ht="15" x14ac:dyDescent="0.25">
      <c r="A46" s="1">
        <v>36</v>
      </c>
      <c r="B46" s="373" t="str">
        <f>IF(ISERROR(VLOOKUP($A46,PLANILHA!$A$3:$I$397,2,0)),"",VLOOKUP($A46,PLANILHA!$A$3:$I$397,2,0))</f>
        <v>MAÇÃ</v>
      </c>
      <c r="C46" s="373" t="str">
        <f>IF(ISERROR(VLOOKUP($A46,PLANILHA!$A$3:$I$397,3,0)),"",VLOOKUP($A46,PLANILHA!$A$3:$I$397,3,0))</f>
        <v>PINK LADY</v>
      </c>
      <c r="D46" s="374">
        <f>IF(ISERROR(VLOOKUP($A46,PLANILHA!$A$3:$I$397,4,0)),"",VLOOKUP($A46,PLANILHA!$A$3:$I$397,4,0))</f>
        <v>90</v>
      </c>
      <c r="E46" s="374" t="str">
        <f>IF(ISERROR(VLOOKUP($A46,PLANILHA!$A$3:$I$397,5,0)),"",VLOOKUP($A46,PLANILHA!$A$3:$I$397,5,0))</f>
        <v/>
      </c>
      <c r="F46" s="375">
        <f>IF(ISERROR(VLOOKUP($A46,PLANILHA!$A$3:$I$397,6,0)),"",VLOOKUP($A46,PLANILHA!$A$3:$I$397,6,0))</f>
        <v>165</v>
      </c>
      <c r="G46" s="375">
        <f>IF(ISERROR(VLOOKUP($A46,PLANILHA!$A$3:$I$397,7,0)),"",VLOOKUP($A46,PLANILHA!$A$3:$I$397,7,0))</f>
        <v>165</v>
      </c>
      <c r="H46" s="375">
        <f>IF(ISERROR(VLOOKUP($A46,PLANILHA!$A$3:$I$397,8,0)),"",VLOOKUP($A46,PLANILHA!$A$3:$I$397,8,0))</f>
        <v>165</v>
      </c>
      <c r="I46" s="1670" t="str">
        <f>IF(ISERROR(VLOOKUP($A46,PLANILHA!$A$3:$I$483,9,0)),"",VLOOKUP($A46,PLANILHA!$A$3:$I$483,9,0))</f>
        <v>Preço em baixa</v>
      </c>
    </row>
    <row r="47" spans="1:9" ht="15" x14ac:dyDescent="0.25">
      <c r="A47" s="1">
        <v>37</v>
      </c>
      <c r="B47" s="1665" t="str">
        <f>IF(ISERROR(VLOOKUP($A47,PLANILHA!$A$3:$I$397,2,0)),"",VLOOKUP($A47,PLANILHA!$A$3:$I$397,2,0))</f>
        <v>MAÇÃ</v>
      </c>
      <c r="C47" s="1665" t="str">
        <f>IF(ISERROR(VLOOKUP($A47,PLANILHA!$A$3:$I$397,3,0)),"",VLOOKUP($A47,PLANILHA!$A$3:$I$397,3,0))</f>
        <v>RED ARGENTINA</v>
      </c>
      <c r="D47" s="1671" t="str">
        <f>IF(ISERROR(VLOOKUP($A47,PLANILHA!$A$3:$I$397,4,0)),"",VLOOKUP($A47,PLANILHA!$A$3:$I$397,4,0))</f>
        <v>cxM T90</v>
      </c>
      <c r="E47" s="1671">
        <f>IF(ISERROR(VLOOKUP($A47,PLANILHA!$A$3:$I$397,5,0)),"",VLOOKUP($A47,PLANILHA!$A$3:$I$397,5,0))</f>
        <v>18</v>
      </c>
      <c r="F47" s="1672">
        <f>IF(ISERROR(VLOOKUP($A47,PLANILHA!$A$3:$I$397,6,0)),"",VLOOKUP($A47,PLANILHA!$A$3:$I$397,6,0))</f>
        <v>165</v>
      </c>
      <c r="G47" s="1672">
        <f>IF(ISERROR(VLOOKUP($A47,PLANILHA!$A$3:$I$397,7,0)),"",VLOOKUP($A47,PLANILHA!$A$3:$I$397,7,0))</f>
        <v>165</v>
      </c>
      <c r="H47" s="1672">
        <f>IF(ISERROR(VLOOKUP($A47,PLANILHA!$A$3:$I$397,8,0)),"",VLOOKUP($A47,PLANILHA!$A$3:$I$397,8,0))</f>
        <v>165</v>
      </c>
      <c r="I47" s="1669" t="str">
        <f>IF(ISERROR(VLOOKUP($A47,PLANILHA!$A$3:$I$483,9,0)),"",VLOOKUP($A47,PLANILHA!$A$3:$I$483,9,0))</f>
        <v>Preço em baixa</v>
      </c>
    </row>
    <row r="48" spans="1:9" ht="15" x14ac:dyDescent="0.25">
      <c r="A48" s="1">
        <v>38</v>
      </c>
      <c r="B48" s="373" t="str">
        <f>IF(ISERROR(VLOOKUP($A48,PLANILHA!$A$3:$I$397,2,0)),"",VLOOKUP($A48,PLANILHA!$A$3:$I$397,2,0))</f>
        <v>MAÇÃ</v>
      </c>
      <c r="C48" s="373" t="str">
        <f>IF(ISERROR(VLOOKUP($A48,PLANILHA!$A$3:$I$397,3,0)),"",VLOOKUP($A48,PLANILHA!$A$3:$I$397,3,0))</f>
        <v>VERDE</v>
      </c>
      <c r="D48" s="374">
        <f>IF(ISERROR(VLOOKUP($A48,PLANILHA!$A$3:$I$397,4,0)),"",VLOOKUP($A48,PLANILHA!$A$3:$I$397,4,0))</f>
        <v>100</v>
      </c>
      <c r="E48" s="374">
        <f>IF(ISERROR(VLOOKUP($A48,PLANILHA!$A$3:$I$397,5,0)),"",VLOOKUP($A48,PLANILHA!$A$3:$I$397,5,0))</f>
        <v>18</v>
      </c>
      <c r="F48" s="375">
        <f>IF(ISERROR(VLOOKUP($A48,PLANILHA!$A$3:$I$397,6,0)),"",VLOOKUP($A48,PLANILHA!$A$3:$I$397,6,0))</f>
        <v>210</v>
      </c>
      <c r="G48" s="375">
        <f>IF(ISERROR(VLOOKUP($A48,PLANILHA!$A$3:$I$397,7,0)),"",VLOOKUP($A48,PLANILHA!$A$3:$I$397,7,0))</f>
        <v>210</v>
      </c>
      <c r="H48" s="375">
        <f>IF(ISERROR(VLOOKUP($A48,PLANILHA!$A$3:$I$397,8,0)),"",VLOOKUP($A48,PLANILHA!$A$3:$I$397,8,0))</f>
        <v>210</v>
      </c>
      <c r="I48" s="1670" t="str">
        <f>IF(ISERROR(VLOOKUP($A48,PLANILHA!$A$3:$I$483,9,0)),"",VLOOKUP($A48,PLANILHA!$A$3:$I$483,9,0))</f>
        <v>Preço estável</v>
      </c>
    </row>
    <row r="49" spans="1:9" ht="15" x14ac:dyDescent="0.25">
      <c r="A49" s="1">
        <v>39</v>
      </c>
      <c r="B49" s="1665" t="str">
        <f>IF(ISERROR(VLOOKUP($A49,PLANILHA!$A$3:$I$397,2,0)),"",VLOOKUP($A49,PLANILHA!$A$3:$I$397,2,0))</f>
        <v>MAMÃO</v>
      </c>
      <c r="C49" s="1665" t="str">
        <f>IF(ISERROR(VLOOKUP($A49,PLANILHA!$A$3:$I$397,3,0)),"",VLOOKUP($A49,PLANILHA!$A$3:$I$397,3,0))</f>
        <v xml:space="preserve">FORMOSA </v>
      </c>
      <c r="D49" s="1671" t="str">
        <f>IF(ISERROR(VLOOKUP($A49,PLANILHA!$A$3:$I$397,4,0)),"",VLOOKUP($A49,PLANILHA!$A$3:$I$397,4,0))</f>
        <v>Gde</v>
      </c>
      <c r="E49" s="1671" t="str">
        <f>IF(ISERROR(VLOOKUP($A49,PLANILHA!$A$3:$I$397,5,0)),"",VLOOKUP($A49,PLANILHA!$A$3:$I$397,5,0))</f>
        <v/>
      </c>
      <c r="F49" s="1672">
        <f>IF(ISERROR(VLOOKUP($A49,PLANILHA!$A$3:$I$397,6,0)),"",VLOOKUP($A49,PLANILHA!$A$3:$I$397,6,0))</f>
        <v>60</v>
      </c>
      <c r="G49" s="1672">
        <f>IF(ISERROR(VLOOKUP($A49,PLANILHA!$A$3:$I$397,7,0)),"",VLOOKUP($A49,PLANILHA!$A$3:$I$397,7,0))</f>
        <v>60</v>
      </c>
      <c r="H49" s="1672">
        <f>IF(ISERROR(VLOOKUP($A49,PLANILHA!$A$3:$I$397,8,0)),"",VLOOKUP($A49,PLANILHA!$A$3:$I$397,8,0))</f>
        <v>60</v>
      </c>
      <c r="I49" s="1669" t="str">
        <f>IF(ISERROR(VLOOKUP($A49,PLANILHA!$A$3:$I$483,9,0)),"",VLOOKUP($A49,PLANILHA!$A$3:$I$483,9,0))</f>
        <v/>
      </c>
    </row>
    <row r="50" spans="1:9" ht="15" x14ac:dyDescent="0.25">
      <c r="A50" s="1">
        <v>40</v>
      </c>
      <c r="B50" s="373" t="str">
        <f>IF(ISERROR(VLOOKUP($A50,PLANILHA!$A$3:$I$397,2,0)),"",VLOOKUP($A50,PLANILHA!$A$3:$I$397,2,0))</f>
        <v>MAMÃO</v>
      </c>
      <c r="C50" s="373" t="str">
        <f>IF(ISERROR(VLOOKUP($A50,PLANILHA!$A$3:$I$397,3,0)),"",VLOOKUP($A50,PLANILHA!$A$3:$I$397,3,0))</f>
        <v>HAVAI / PAPAYA</v>
      </c>
      <c r="D50" s="374">
        <f>IF(ISERROR(VLOOKUP($A50,PLANILHA!$A$3:$I$397,4,0)),"",VLOOKUP($A50,PLANILHA!$A$3:$I$397,4,0))</f>
        <v>15</v>
      </c>
      <c r="E50" s="374">
        <f>IF(ISERROR(VLOOKUP($A50,PLANILHA!$A$3:$I$397,5,0)),"",VLOOKUP($A50,PLANILHA!$A$3:$I$397,5,0))</f>
        <v>10</v>
      </c>
      <c r="F50" s="375">
        <f>IF(ISERROR(VLOOKUP($A50,PLANILHA!$A$3:$I$397,6,0)),"",VLOOKUP($A50,PLANILHA!$A$3:$I$397,6,0))</f>
        <v>45</v>
      </c>
      <c r="G50" s="375">
        <f>IF(ISERROR(VLOOKUP($A50,PLANILHA!$A$3:$I$397,7,0)),"",VLOOKUP($A50,PLANILHA!$A$3:$I$397,7,0))</f>
        <v>45</v>
      </c>
      <c r="H50" s="375">
        <f>IF(ISERROR(VLOOKUP($A50,PLANILHA!$A$3:$I$397,8,0)),"",VLOOKUP($A50,PLANILHA!$A$3:$I$397,8,0))</f>
        <v>45</v>
      </c>
      <c r="I50" s="1670" t="str">
        <f>IF(ISERROR(VLOOKUP($A50,PLANILHA!$A$3:$I$483,9,0)),"",VLOOKUP($A50,PLANILHA!$A$3:$I$483,9,0))</f>
        <v>Preço em alta</v>
      </c>
    </row>
    <row r="51" spans="1:9" ht="15" x14ac:dyDescent="0.25">
      <c r="A51" s="1">
        <v>41</v>
      </c>
      <c r="B51" s="1665" t="str">
        <f>IF(ISERROR(VLOOKUP($A51,PLANILHA!$A$3:$I$397,2,0)),"",VLOOKUP($A51,PLANILHA!$A$3:$I$397,2,0))</f>
        <v>MANGA</v>
      </c>
      <c r="C51" s="1665" t="str">
        <f>IF(ISERROR(VLOOKUP($A51,PLANILHA!$A$3:$I$397,3,0)),"",VLOOKUP($A51,PLANILHA!$A$3:$I$397,3,0))</f>
        <v>BOURBON</v>
      </c>
      <c r="D51" s="1671" t="str">
        <f>IF(ISERROR(VLOOKUP($A51,PLANILHA!$A$3:$I$397,4,0)),"",VLOOKUP($A51,PLANILHA!$A$3:$I$397,4,0))</f>
        <v>mCx</v>
      </c>
      <c r="E51" s="1671">
        <f>IF(ISERROR(VLOOKUP($A51,PLANILHA!$A$3:$I$397,5,0)),"",VLOOKUP($A51,PLANILHA!$A$3:$I$397,5,0))</f>
        <v>8</v>
      </c>
      <c r="F51" s="1672">
        <f>IF(ISERROR(VLOOKUP($A51,PLANILHA!$A$3:$I$397,6,0)),"",VLOOKUP($A51,PLANILHA!$A$3:$I$397,6,0))</f>
        <v>45</v>
      </c>
      <c r="G51" s="1672">
        <f>IF(ISERROR(VLOOKUP($A51,PLANILHA!$A$3:$I$397,7,0)),"",VLOOKUP($A51,PLANILHA!$A$3:$I$397,7,0))</f>
        <v>45</v>
      </c>
      <c r="H51" s="1672">
        <f>IF(ISERROR(VLOOKUP($A51,PLANILHA!$A$3:$I$397,8,0)),"",VLOOKUP($A51,PLANILHA!$A$3:$I$397,8,0))</f>
        <v>45</v>
      </c>
      <c r="I51" s="1669" t="str">
        <f>IF(ISERROR(VLOOKUP($A51,PLANILHA!$A$3:$I$483,9,0)),"",VLOOKUP($A51,PLANILHA!$A$3:$I$483,9,0))</f>
        <v>Preço estável</v>
      </c>
    </row>
    <row r="52" spans="1:9" ht="15" x14ac:dyDescent="0.25">
      <c r="A52" s="1">
        <v>42</v>
      </c>
      <c r="B52" s="373" t="str">
        <f>IF(ISERROR(VLOOKUP($A52,PLANILHA!$A$3:$I$397,2,0)),"",VLOOKUP($A52,PLANILHA!$A$3:$I$397,2,0))</f>
        <v>MANGA</v>
      </c>
      <c r="C52" s="373" t="str">
        <f>IF(ISERROR(VLOOKUP($A52,PLANILHA!$A$3:$I$397,3,0)),"",VLOOKUP($A52,PLANILHA!$A$3:$I$397,3,0))</f>
        <v>LOLITA  cx pap.</v>
      </c>
      <c r="D52" s="374" t="str">
        <f>IF(ISERROR(VLOOKUP($A52,PLANILHA!$A$3:$I$397,4,0)),"",VLOOKUP($A52,PLANILHA!$A$3:$I$397,4,0))</f>
        <v>cxT</v>
      </c>
      <c r="E52" s="374">
        <f>IF(ISERROR(VLOOKUP($A52,PLANILHA!$A$3:$I$397,5,0)),"",VLOOKUP($A52,PLANILHA!$A$3:$I$397,5,0))</f>
        <v>6</v>
      </c>
      <c r="F52" s="375">
        <f>IF(ISERROR(VLOOKUP($A52,PLANILHA!$A$3:$I$397,6,0)),"",VLOOKUP($A52,PLANILHA!$A$3:$I$397,6,0))</f>
        <v>50</v>
      </c>
      <c r="G52" s="375">
        <f>IF(ISERROR(VLOOKUP($A52,PLANILHA!$A$3:$I$397,7,0)),"",VLOOKUP($A52,PLANILHA!$A$3:$I$397,7,0))</f>
        <v>50</v>
      </c>
      <c r="H52" s="375">
        <f>IF(ISERROR(VLOOKUP($A52,PLANILHA!$A$3:$I$397,8,0)),"",VLOOKUP($A52,PLANILHA!$A$3:$I$397,8,0))</f>
        <v>50</v>
      </c>
      <c r="I52" s="1670" t="str">
        <f>IF(ISERROR(VLOOKUP($A52,PLANILHA!$A$3:$I$483,9,0)),"",VLOOKUP($A52,PLANILHA!$A$3:$I$483,9,0))</f>
        <v>Preço em alta</v>
      </c>
    </row>
    <row r="53" spans="1:9" ht="15" x14ac:dyDescent="0.25">
      <c r="A53" s="1">
        <v>43</v>
      </c>
      <c r="B53" s="1665" t="str">
        <f>IF(ISERROR(VLOOKUP($A53,PLANILHA!$A$3:$I$397,2,0)),"",VLOOKUP($A53,PLANILHA!$A$3:$I$397,2,0))</f>
        <v>MANGA</v>
      </c>
      <c r="C53" s="1665" t="str">
        <f>IF(ISERROR(VLOOKUP($A53,PLANILHA!$A$3:$I$397,3,0)),"",VLOOKUP($A53,PLANILHA!$A$3:$I$397,3,0))</f>
        <v xml:space="preserve">PALMER </v>
      </c>
      <c r="D53" s="1671" t="str">
        <f>IF(ISERROR(VLOOKUP($A53,PLANILHA!$A$3:$I$397,4,0)),"",VLOOKUP($A53,PLANILHA!$A$3:$I$397,4,0))</f>
        <v xml:space="preserve">cxP </v>
      </c>
      <c r="E53" s="1671">
        <f>IF(ISERROR(VLOOKUP($A53,PLANILHA!$A$3:$I$397,5,0)),"",VLOOKUP($A53,PLANILHA!$A$3:$I$397,5,0))</f>
        <v>18</v>
      </c>
      <c r="F53" s="1672">
        <f>IF(ISERROR(VLOOKUP($A53,PLANILHA!$A$3:$I$397,6,0)),"",VLOOKUP($A53,PLANILHA!$A$3:$I$397,6,0))</f>
        <v>70</v>
      </c>
      <c r="G53" s="1672">
        <f>IF(ISERROR(VLOOKUP($A53,PLANILHA!$A$3:$I$397,7,0)),"",VLOOKUP($A53,PLANILHA!$A$3:$I$397,7,0))</f>
        <v>70</v>
      </c>
      <c r="H53" s="1672">
        <f>IF(ISERROR(VLOOKUP($A53,PLANILHA!$A$3:$I$397,8,0)),"",VLOOKUP($A53,PLANILHA!$A$3:$I$397,8,0))</f>
        <v>70</v>
      </c>
      <c r="I53" s="1669" t="str">
        <f>IF(ISERROR(VLOOKUP($A53,PLANILHA!$A$3:$I$483,9,0)),"",VLOOKUP($A53,PLANILHA!$A$3:$I$483,9,0))</f>
        <v>Preço estável</v>
      </c>
    </row>
    <row r="54" spans="1:9" ht="15" x14ac:dyDescent="0.25">
      <c r="A54" s="1">
        <v>44</v>
      </c>
      <c r="B54" s="373" t="str">
        <f>IF(ISERROR(VLOOKUP($A54,PLANILHA!$A$3:$I$397,2,0)),"",VLOOKUP($A54,PLANILHA!$A$3:$I$397,2,0))</f>
        <v>MANGA</v>
      </c>
      <c r="C54" s="373" t="str">
        <f>IF(ISERROR(VLOOKUP($A54,PLANILHA!$A$3:$I$397,3,0)),"",VLOOKUP($A54,PLANILHA!$A$3:$I$397,3,0))</f>
        <v>TOMMY ATKINS</v>
      </c>
      <c r="D54" s="374" t="str">
        <f>IF(ISERROR(VLOOKUP($A54,PLANILHA!$A$3:$I$397,4,0)),"",VLOOKUP($A54,PLANILHA!$A$3:$I$397,4,0))</f>
        <v>cxP</v>
      </c>
      <c r="E54" s="374">
        <f>IF(ISERROR(VLOOKUP($A54,PLANILHA!$A$3:$I$397,5,0)),"",VLOOKUP($A54,PLANILHA!$A$3:$I$397,5,0))</f>
        <v>18</v>
      </c>
      <c r="F54" s="375">
        <f>IF(ISERROR(VLOOKUP($A54,PLANILHA!$A$3:$I$397,6,0)),"",VLOOKUP($A54,PLANILHA!$A$3:$I$397,6,0))</f>
        <v>70</v>
      </c>
      <c r="G54" s="375">
        <f>IF(ISERROR(VLOOKUP($A54,PLANILHA!$A$3:$I$397,7,0)),"",VLOOKUP($A54,PLANILHA!$A$3:$I$397,7,0))</f>
        <v>70</v>
      </c>
      <c r="H54" s="375">
        <f>IF(ISERROR(VLOOKUP($A54,PLANILHA!$A$3:$I$397,8,0)),"",VLOOKUP($A54,PLANILHA!$A$3:$I$397,8,0))</f>
        <v>70</v>
      </c>
      <c r="I54" s="1670" t="str">
        <f>IF(ISERROR(VLOOKUP($A54,PLANILHA!$A$3:$I$483,9,0)),"",VLOOKUP($A54,PLANILHA!$A$3:$I$483,9,0))</f>
        <v>Preço estável</v>
      </c>
    </row>
    <row r="55" spans="1:9" ht="15" x14ac:dyDescent="0.25">
      <c r="A55" s="1">
        <v>45</v>
      </c>
      <c r="B55" s="1665" t="str">
        <f>IF(ISERROR(VLOOKUP($A55,PLANILHA!$A$3:$I$397,2,0)),"",VLOOKUP($A55,PLANILHA!$A$3:$I$397,2,0))</f>
        <v>MARACUJÁ</v>
      </c>
      <c r="C55" s="1665" t="str">
        <f>IF(ISERROR(VLOOKUP($A55,PLANILHA!$A$3:$I$397,3,0)),"",VLOOKUP($A55,PLANILHA!$A$3:$I$397,3,0))</f>
        <v>AZEDO</v>
      </c>
      <c r="D55" s="1671" t="str">
        <f>IF(ISERROR(VLOOKUP($A55,PLANILHA!$A$3:$I$397,4,0)),"",VLOOKUP($A55,PLANILHA!$A$3:$I$397,4,0))</f>
        <v>cxP</v>
      </c>
      <c r="E55" s="1671">
        <f>IF(ISERROR(VLOOKUP($A55,PLANILHA!$A$3:$I$397,5,0)),"",VLOOKUP($A55,PLANILHA!$A$3:$I$397,5,0))</f>
        <v>13</v>
      </c>
      <c r="F55" s="1672">
        <f>IF(ISERROR(VLOOKUP($A55,PLANILHA!$A$3:$I$397,6,0)),"",VLOOKUP($A55,PLANILHA!$A$3:$I$397,6,0))</f>
        <v>80</v>
      </c>
      <c r="G55" s="1672">
        <f>IF(ISERROR(VLOOKUP($A55,PLANILHA!$A$3:$I$397,7,0)),"",VLOOKUP($A55,PLANILHA!$A$3:$I$397,7,0))</f>
        <v>85</v>
      </c>
      <c r="H55" s="1672">
        <f>IF(ISERROR(VLOOKUP($A55,PLANILHA!$A$3:$I$397,8,0)),"",VLOOKUP($A55,PLANILHA!$A$3:$I$397,8,0))</f>
        <v>80</v>
      </c>
      <c r="I55" s="1669" t="str">
        <f>IF(ISERROR(VLOOKUP($A55,PLANILHA!$A$3:$I$483,9,0)),"",VLOOKUP($A55,PLANILHA!$A$3:$I$483,9,0))</f>
        <v>Preço em alta</v>
      </c>
    </row>
    <row r="56" spans="1:9" ht="15" x14ac:dyDescent="0.25">
      <c r="A56" s="1">
        <v>46</v>
      </c>
      <c r="B56" s="373" t="str">
        <f>IF(ISERROR(VLOOKUP($A56,PLANILHA!$A$3:$I$397,2,0)),"",VLOOKUP($A56,PLANILHA!$A$3:$I$397,2,0))</f>
        <v>MELÃO</v>
      </c>
      <c r="C56" s="373" t="str">
        <f>IF(ISERROR(VLOOKUP($A56,PLANILHA!$A$3:$I$397,3,0)),"",VLOOKUP($A56,PLANILHA!$A$3:$I$397,3,0))</f>
        <v xml:space="preserve">COMUM </v>
      </c>
      <c r="D56" s="374" t="str">
        <f>IF(ISERROR(VLOOKUP($A56,PLANILHA!$A$3:$I$397,4,0)),"",VLOOKUP($A56,PLANILHA!$A$3:$I$397,4,0))</f>
        <v>cxP T 7</v>
      </c>
      <c r="E56" s="374" t="str">
        <f>IF(ISERROR(VLOOKUP($A56,PLANILHA!$A$3:$I$397,5,0)),"",VLOOKUP($A56,PLANILHA!$A$3:$I$397,5,0))</f>
        <v/>
      </c>
      <c r="F56" s="375">
        <f>IF(ISERROR(VLOOKUP($A56,PLANILHA!$A$3:$I$397,6,0)),"",VLOOKUP($A56,PLANILHA!$A$3:$I$397,6,0))</f>
        <v>70</v>
      </c>
      <c r="G56" s="375">
        <f>IF(ISERROR(VLOOKUP($A56,PLANILHA!$A$3:$I$397,7,0)),"",VLOOKUP($A56,PLANILHA!$A$3:$I$397,7,0))</f>
        <v>70</v>
      </c>
      <c r="H56" s="375">
        <f>IF(ISERROR(VLOOKUP($A56,PLANILHA!$A$3:$I$397,8,0)),"",VLOOKUP($A56,PLANILHA!$A$3:$I$397,8,0))</f>
        <v>70</v>
      </c>
      <c r="I56" s="1670" t="str">
        <f>IF(ISERROR(VLOOKUP($A56,PLANILHA!$A$3:$I$483,9,0)),"",VLOOKUP($A56,PLANILHA!$A$3:$I$483,9,0))</f>
        <v>Preço estável</v>
      </c>
    </row>
    <row r="57" spans="1:9" ht="15" x14ac:dyDescent="0.25">
      <c r="A57" s="1">
        <v>47</v>
      </c>
      <c r="B57" s="1665" t="str">
        <f>IF(ISERROR(VLOOKUP($A57,PLANILHA!$A$3:$I$397,2,0)),"",VLOOKUP($A57,PLANILHA!$A$3:$I$397,2,0))</f>
        <v>MELÃO</v>
      </c>
      <c r="C57" s="1665" t="str">
        <f>IF(ISERROR(VLOOKUP($A57,PLANILHA!$A$3:$I$397,3,0)),"",VLOOKUP($A57,PLANILHA!$A$3:$I$397,3,0))</f>
        <v xml:space="preserve">COMUM </v>
      </c>
      <c r="D57" s="1671" t="str">
        <f>IF(ISERROR(VLOOKUP($A57,PLANILHA!$A$3:$I$397,4,0)),"",VLOOKUP($A57,PLANILHA!$A$3:$I$397,4,0))</f>
        <v>cxP T 9</v>
      </c>
      <c r="E57" s="1671" t="str">
        <f>IF(ISERROR(VLOOKUP($A57,PLANILHA!$A$3:$I$397,5,0)),"",VLOOKUP($A57,PLANILHA!$A$3:$I$397,5,0))</f>
        <v/>
      </c>
      <c r="F57" s="1672">
        <f>IF(ISERROR(VLOOKUP($A57,PLANILHA!$A$3:$I$397,6,0)),"",VLOOKUP($A57,PLANILHA!$A$3:$I$397,6,0))</f>
        <v>70</v>
      </c>
      <c r="G57" s="1672">
        <f>IF(ISERROR(VLOOKUP($A57,PLANILHA!$A$3:$I$397,7,0)),"",VLOOKUP($A57,PLANILHA!$A$3:$I$397,7,0))</f>
        <v>70</v>
      </c>
      <c r="H57" s="1672">
        <f>IF(ISERROR(VLOOKUP($A57,PLANILHA!$A$3:$I$397,8,0)),"",VLOOKUP($A57,PLANILHA!$A$3:$I$397,8,0))</f>
        <v>70</v>
      </c>
      <c r="I57" s="1669" t="str">
        <f>IF(ISERROR(VLOOKUP($A57,PLANILHA!$A$3:$I$483,9,0)),"",VLOOKUP($A57,PLANILHA!$A$3:$I$483,9,0))</f>
        <v>Preço em alta</v>
      </c>
    </row>
    <row r="58" spans="1:9" ht="15" x14ac:dyDescent="0.25">
      <c r="A58" s="1">
        <v>48</v>
      </c>
      <c r="B58" s="373" t="str">
        <f>IF(ISERROR(VLOOKUP($A58,PLANILHA!$A$3:$I$397,2,0)),"",VLOOKUP($A58,PLANILHA!$A$3:$I$397,2,0))</f>
        <v>MELÃO</v>
      </c>
      <c r="C58" s="373" t="str">
        <f>IF(ISERROR(VLOOKUP($A58,PLANILHA!$A$3:$I$397,3,0)),"",VLOOKUP($A58,PLANILHA!$A$3:$I$397,3,0))</f>
        <v>CX DE MADEIRA</v>
      </c>
      <c r="D58" s="374" t="str">
        <f>IF(ISERROR(VLOOKUP($A58,PLANILHA!$A$3:$I$397,4,0)),"",VLOOKUP($A58,PLANILHA!$A$3:$I$397,4,0))</f>
        <v>cxP T 18</v>
      </c>
      <c r="E58" s="374" t="str">
        <f>IF(ISERROR(VLOOKUP($A58,PLANILHA!$A$3:$I$397,5,0)),"",VLOOKUP($A58,PLANILHA!$A$3:$I$397,5,0))</f>
        <v/>
      </c>
      <c r="F58" s="375">
        <f>IF(ISERROR(VLOOKUP($A58,PLANILHA!$A$3:$I$397,6,0)),"",VLOOKUP($A58,PLANILHA!$A$3:$I$397,6,0))</f>
        <v>80</v>
      </c>
      <c r="G58" s="375">
        <f>IF(ISERROR(VLOOKUP($A58,PLANILHA!$A$3:$I$397,7,0)),"",VLOOKUP($A58,PLANILHA!$A$3:$I$397,7,0))</f>
        <v>80</v>
      </c>
      <c r="H58" s="375">
        <f>IF(ISERROR(VLOOKUP($A58,PLANILHA!$A$3:$I$397,8,0)),"",VLOOKUP($A58,PLANILHA!$A$3:$I$397,8,0))</f>
        <v>80</v>
      </c>
      <c r="I58" s="1670" t="str">
        <f>IF(ISERROR(VLOOKUP($A58,PLANILHA!$A$3:$I$483,9,0)),"",VLOOKUP($A58,PLANILHA!$A$3:$I$483,9,0))</f>
        <v>Preço estável</v>
      </c>
    </row>
    <row r="59" spans="1:9" ht="15" x14ac:dyDescent="0.25">
      <c r="A59" s="1">
        <v>49</v>
      </c>
      <c r="B59" s="1665" t="str">
        <f>IF(ISERROR(VLOOKUP($A59,PLANILHA!$A$3:$I$397,2,0)),"",VLOOKUP($A59,PLANILHA!$A$3:$I$397,2,0))</f>
        <v>MELÃO</v>
      </c>
      <c r="C59" s="1665" t="str">
        <f>IF(ISERROR(VLOOKUP($A59,PLANILHA!$A$3:$I$397,3,0)),"",VLOOKUP($A59,PLANILHA!$A$3:$I$397,3,0))</f>
        <v>M BABY</v>
      </c>
      <c r="D59" s="1671" t="str">
        <f>IF(ISERROR(VLOOKUP($A59,PLANILHA!$A$3:$I$397,4,0)),"",VLOOKUP($A59,PLANILHA!$A$3:$I$397,4,0))</f>
        <v>cxP 8/9</v>
      </c>
      <c r="E59" s="1671" t="str">
        <f>IF(ISERROR(VLOOKUP($A59,PLANILHA!$A$3:$I$397,5,0)),"",VLOOKUP($A59,PLANILHA!$A$3:$I$397,5,0))</f>
        <v/>
      </c>
      <c r="F59" s="1672">
        <f>IF(ISERROR(VLOOKUP($A59,PLANILHA!$A$3:$I$397,6,0)),"",VLOOKUP($A59,PLANILHA!$A$3:$I$397,6,0))</f>
        <v>45</v>
      </c>
      <c r="G59" s="1672">
        <f>IF(ISERROR(VLOOKUP($A59,PLANILHA!$A$3:$I$397,7,0)),"",VLOOKUP($A59,PLANILHA!$A$3:$I$397,7,0))</f>
        <v>45</v>
      </c>
      <c r="H59" s="1672">
        <f>IF(ISERROR(VLOOKUP($A59,PLANILHA!$A$3:$I$397,8,0)),"",VLOOKUP($A59,PLANILHA!$A$3:$I$397,8,0))</f>
        <v>45</v>
      </c>
      <c r="I59" s="1669" t="str">
        <f>IF(ISERROR(VLOOKUP($A59,PLANILHA!$A$3:$I$483,9,0)),"",VLOOKUP($A59,PLANILHA!$A$3:$I$483,9,0))</f>
        <v>Preço em baixa</v>
      </c>
    </row>
    <row r="60" spans="1:9" ht="15" x14ac:dyDescent="0.25">
      <c r="A60" s="1">
        <v>50</v>
      </c>
      <c r="B60" s="373" t="str">
        <f>IF(ISERROR(VLOOKUP($A60,PLANILHA!$A$3:$I$397,2,0)),"",VLOOKUP($A60,PLANILHA!$A$3:$I$397,2,0))</f>
        <v>MELÃO</v>
      </c>
      <c r="C60" s="373" t="str">
        <f>IF(ISERROR(VLOOKUP($A60,PLANILHA!$A$3:$I$397,3,0)),"",VLOOKUP($A60,PLANILHA!$A$3:$I$397,3,0))</f>
        <v>CEPI</v>
      </c>
      <c r="D60" s="374" t="str">
        <f>IF(ISERROR(VLOOKUP($A60,PLANILHA!$A$3:$I$397,4,0)),"",VLOOKUP($A60,PLANILHA!$A$3:$I$397,4,0))</f>
        <v>cxP T 7</v>
      </c>
      <c r="E60" s="374" t="str">
        <f>IF(ISERROR(VLOOKUP($A60,PLANILHA!$A$3:$I$397,5,0)),"",VLOOKUP($A60,PLANILHA!$A$3:$I$397,5,0))</f>
        <v/>
      </c>
      <c r="F60" s="375">
        <f>IF(ISERROR(VLOOKUP($A60,PLANILHA!$A$3:$I$397,6,0)),"",VLOOKUP($A60,PLANILHA!$A$3:$I$397,6,0))</f>
        <v>65</v>
      </c>
      <c r="G60" s="375">
        <f>IF(ISERROR(VLOOKUP($A60,PLANILHA!$A$3:$I$397,7,0)),"",VLOOKUP($A60,PLANILHA!$A$3:$I$397,7,0))</f>
        <v>65</v>
      </c>
      <c r="H60" s="375">
        <f>IF(ISERROR(VLOOKUP($A60,PLANILHA!$A$3:$I$397,8,0)),"",VLOOKUP($A60,PLANILHA!$A$3:$I$397,8,0))</f>
        <v>65</v>
      </c>
      <c r="I60" s="1670" t="str">
        <f>IF(ISERROR(VLOOKUP($A60,PLANILHA!$A$3:$I$483,9,0)),"",VLOOKUP($A60,PLANILHA!$A$3:$I$483,9,0))</f>
        <v>Preço estável</v>
      </c>
    </row>
    <row r="61" spans="1:9" ht="15" x14ac:dyDescent="0.25">
      <c r="A61" s="1">
        <v>51</v>
      </c>
      <c r="B61" s="1665" t="str">
        <f>IF(ISERROR(VLOOKUP($A61,PLANILHA!$A$3:$I$397,2,0)),"",VLOOKUP($A61,PLANILHA!$A$3:$I$397,2,0))</f>
        <v>MELÃO</v>
      </c>
      <c r="C61" s="1665" t="str">
        <f>IF(ISERROR(VLOOKUP($A61,PLANILHA!$A$3:$I$397,3,0)),"",VLOOKUP($A61,PLANILHA!$A$3:$I$397,3,0))</f>
        <v xml:space="preserve">GÁLIA </v>
      </c>
      <c r="D61" s="1671" t="str">
        <f>IF(ISERROR(VLOOKUP($A61,PLANILHA!$A$3:$I$397,4,0)),"",VLOOKUP($A61,PLANILHA!$A$3:$I$397,4,0))</f>
        <v>cxP  T 7</v>
      </c>
      <c r="E61" s="1671" t="str">
        <f>IF(ISERROR(VLOOKUP($A61,PLANILHA!$A$3:$I$397,5,0)),"",VLOOKUP($A61,PLANILHA!$A$3:$I$397,5,0))</f>
        <v/>
      </c>
      <c r="F61" s="1672">
        <f>IF(ISERROR(VLOOKUP($A61,PLANILHA!$A$3:$I$397,6,0)),"",VLOOKUP($A61,PLANILHA!$A$3:$I$397,6,0))</f>
        <v>25</v>
      </c>
      <c r="G61" s="1672">
        <f>IF(ISERROR(VLOOKUP($A61,PLANILHA!$A$3:$I$397,7,0)),"",VLOOKUP($A61,PLANILHA!$A$3:$I$397,7,0))</f>
        <v>25</v>
      </c>
      <c r="H61" s="1672">
        <f>IF(ISERROR(VLOOKUP($A61,PLANILHA!$A$3:$I$397,8,0)),"",VLOOKUP($A61,PLANILHA!$A$3:$I$397,8,0))</f>
        <v>25</v>
      </c>
      <c r="I61" s="1669" t="str">
        <f>IF(ISERROR(VLOOKUP($A61,PLANILHA!$A$3:$I$483,9,0)),"",VLOOKUP($A61,PLANILHA!$A$3:$I$483,9,0))</f>
        <v>Preço estável</v>
      </c>
    </row>
    <row r="62" spans="1:9" ht="15" x14ac:dyDescent="0.25">
      <c r="A62" s="1">
        <v>52</v>
      </c>
      <c r="B62" s="373" t="str">
        <f>IF(ISERROR(VLOOKUP($A62,PLANILHA!$A$3:$I$397,2,0)),"",VLOOKUP($A62,PLANILHA!$A$3:$I$397,2,0))</f>
        <v>MELÃO</v>
      </c>
      <c r="C62" s="373" t="str">
        <f>IF(ISERROR(VLOOKUP($A62,PLANILHA!$A$3:$I$397,3,0)),"",VLOOKUP($A62,PLANILHA!$A$3:$I$397,3,0))</f>
        <v>M. REI</v>
      </c>
      <c r="D62" s="374" t="str">
        <f>IF(ISERROR(VLOOKUP($A62,PLANILHA!$A$3:$I$397,4,0)),"",VLOOKUP($A62,PLANILHA!$A$3:$I$397,4,0))</f>
        <v>cxP T 7</v>
      </c>
      <c r="E62" s="374" t="str">
        <f>IF(ISERROR(VLOOKUP($A62,PLANILHA!$A$3:$I$397,5,0)),"",VLOOKUP($A62,PLANILHA!$A$3:$I$397,5,0))</f>
        <v/>
      </c>
      <c r="F62" s="375">
        <f>IF(ISERROR(VLOOKUP($A62,PLANILHA!$A$3:$I$397,6,0)),"",VLOOKUP($A62,PLANILHA!$A$3:$I$397,6,0))</f>
        <v>125</v>
      </c>
      <c r="G62" s="375">
        <f>IF(ISERROR(VLOOKUP($A62,PLANILHA!$A$3:$I$397,7,0)),"",VLOOKUP($A62,PLANILHA!$A$3:$I$397,7,0))</f>
        <v>125</v>
      </c>
      <c r="H62" s="375">
        <f>IF(ISERROR(VLOOKUP($A62,PLANILHA!$A$3:$I$397,8,0)),"",VLOOKUP($A62,PLANILHA!$A$3:$I$397,8,0))</f>
        <v>125</v>
      </c>
      <c r="I62" s="1670" t="str">
        <f>IF(ISERROR(VLOOKUP($A62,PLANILHA!$A$3:$I$483,9,0)),"",VLOOKUP($A62,PLANILHA!$A$3:$I$483,9,0))</f>
        <v/>
      </c>
    </row>
    <row r="63" spans="1:9" ht="15" x14ac:dyDescent="0.25">
      <c r="A63" s="1">
        <v>53</v>
      </c>
      <c r="B63" s="1665" t="str">
        <f>IF(ISERROR(VLOOKUP($A63,PLANILHA!$A$3:$I$397,2,0)),"",VLOOKUP($A63,PLANILHA!$A$3:$I$397,2,0))</f>
        <v>MELÃO</v>
      </c>
      <c r="C63" s="1665" t="str">
        <f>IF(ISERROR(VLOOKUP($A63,PLANILHA!$A$3:$I$397,3,0)),"",VLOOKUP($A63,PLANILHA!$A$3:$I$397,3,0))</f>
        <v xml:space="preserve">SAPO </v>
      </c>
      <c r="D63" s="1671" t="str">
        <f>IF(ISERROR(VLOOKUP($A63,PLANILHA!$A$3:$I$397,4,0)),"",VLOOKUP($A63,PLANILHA!$A$3:$I$397,4,0))</f>
        <v>cxP T 5</v>
      </c>
      <c r="E63" s="1671" t="str">
        <f>IF(ISERROR(VLOOKUP($A63,PLANILHA!$A$3:$I$397,5,0)),"",VLOOKUP($A63,PLANILHA!$A$3:$I$397,5,0))</f>
        <v/>
      </c>
      <c r="F63" s="1672">
        <f>IF(ISERROR(VLOOKUP($A63,PLANILHA!$A$3:$I$397,6,0)),"",VLOOKUP($A63,PLANILHA!$A$3:$I$397,6,0))</f>
        <v>65</v>
      </c>
      <c r="G63" s="1672">
        <f>IF(ISERROR(VLOOKUP($A63,PLANILHA!$A$3:$I$397,7,0)),"",VLOOKUP($A63,PLANILHA!$A$3:$I$397,7,0))</f>
        <v>65</v>
      </c>
      <c r="H63" s="1672">
        <f>IF(ISERROR(VLOOKUP($A63,PLANILHA!$A$3:$I$397,8,0)),"",VLOOKUP($A63,PLANILHA!$A$3:$I$397,8,0))</f>
        <v>65</v>
      </c>
      <c r="I63" s="1669" t="str">
        <f>IF(ISERROR(VLOOKUP($A63,PLANILHA!$A$3:$I$483,9,0)),"",VLOOKUP($A63,PLANILHA!$A$3:$I$483,9,0))</f>
        <v>Preço estável</v>
      </c>
    </row>
    <row r="64" spans="1:9" ht="15" x14ac:dyDescent="0.25">
      <c r="A64" s="1">
        <v>54</v>
      </c>
      <c r="B64" s="373" t="str">
        <f>IF(ISERROR(VLOOKUP($A64,PLANILHA!$A$3:$I$397,2,0)),"",VLOOKUP($A64,PLANILHA!$A$3:$I$397,2,0))</f>
        <v>MELANCIA</v>
      </c>
      <c r="C64" s="373" t="str">
        <f>IF(ISERROR(VLOOKUP($A64,PLANILHA!$A$3:$I$397,3,0)),"",VLOOKUP($A64,PLANILHA!$A$3:$I$397,3,0))</f>
        <v>REDON/COMPRIDA</v>
      </c>
      <c r="D64" s="374" t="str">
        <f>IF(ISERROR(VLOOKUP($A64,PLANILHA!$A$3:$I$397,4,0)),"",VLOOKUP($A64,PLANILHA!$A$3:$I$397,4,0))</f>
        <v>Gde</v>
      </c>
      <c r="E64" s="374">
        <f>IF(ISERROR(VLOOKUP($A64,PLANILHA!$A$3:$I$397,5,0)),"",VLOOKUP($A64,PLANILHA!$A$3:$I$397,5,0))</f>
        <v>25</v>
      </c>
      <c r="F64" s="375">
        <f>IF(ISERROR(VLOOKUP($A64,PLANILHA!$A$3:$I$397,6,0)),"",VLOOKUP($A64,PLANILHA!$A$3:$I$397,6,0))</f>
        <v>35</v>
      </c>
      <c r="G64" s="375">
        <f>IF(ISERROR(VLOOKUP($A64,PLANILHA!$A$3:$I$397,7,0)),"",VLOOKUP($A64,PLANILHA!$A$3:$I$397,7,0))</f>
        <v>40</v>
      </c>
      <c r="H64" s="375">
        <f>IF(ISERROR(VLOOKUP($A64,PLANILHA!$A$3:$I$397,8,0)),"",VLOOKUP($A64,PLANILHA!$A$3:$I$397,8,0))</f>
        <v>35</v>
      </c>
      <c r="I64" s="1670" t="str">
        <f>IF(ISERROR(VLOOKUP($A64,PLANILHA!$A$3:$I$483,9,0)),"",VLOOKUP($A64,PLANILHA!$A$3:$I$483,9,0))</f>
        <v>Preço em alta</v>
      </c>
    </row>
    <row r="65" spans="1:9" ht="15" x14ac:dyDescent="0.25">
      <c r="A65" s="1">
        <v>55</v>
      </c>
      <c r="B65" s="1665" t="str">
        <f>IF(ISERROR(VLOOKUP($A65,PLANILHA!$A$3:$I$397,2,0)),"",VLOOKUP($A65,PLANILHA!$A$3:$I$397,2,0))</f>
        <v xml:space="preserve">MIRTILO </v>
      </c>
      <c r="C65" s="1665" t="str">
        <f>IF(ISERROR(VLOOKUP($A65,PLANILHA!$A$3:$I$397,3,0)),"",VLOOKUP($A65,PLANILHA!$A$3:$I$397,3,0))</f>
        <v/>
      </c>
      <c r="D65" s="1671" t="str">
        <f>IF(ISERROR(VLOOKUP($A65,PLANILHA!$A$3:$I$397,4,0)),"",VLOOKUP($A65,PLANILHA!$A$3:$I$397,4,0))</f>
        <v/>
      </c>
      <c r="E65" s="1671" t="str">
        <f>IF(ISERROR(VLOOKUP($A65,PLANILHA!$A$3:$I$397,5,0)),"",VLOOKUP($A65,PLANILHA!$A$3:$I$397,5,0))</f>
        <v/>
      </c>
      <c r="F65" s="1672">
        <f>IF(ISERROR(VLOOKUP($A65,PLANILHA!$A$3:$I$397,6,0)),"",VLOOKUP($A65,PLANILHA!$A$3:$I$397,6,0))</f>
        <v>90</v>
      </c>
      <c r="G65" s="1672">
        <f>IF(ISERROR(VLOOKUP($A65,PLANILHA!$A$3:$I$397,7,0)),"",VLOOKUP($A65,PLANILHA!$A$3:$I$397,7,0))</f>
        <v>90</v>
      </c>
      <c r="H65" s="1672">
        <f>IF(ISERROR(VLOOKUP($A65,PLANILHA!$A$3:$I$397,8,0)),"",VLOOKUP($A65,PLANILHA!$A$3:$I$397,8,0))</f>
        <v>90</v>
      </c>
      <c r="I65" s="1669" t="str">
        <f>IF(ISERROR(VLOOKUP($A65,PLANILHA!$A$3:$I$483,9,0)),"",VLOOKUP($A65,PLANILHA!$A$3:$I$483,9,0))</f>
        <v>Preço em alta</v>
      </c>
    </row>
    <row r="66" spans="1:9" ht="15" x14ac:dyDescent="0.25">
      <c r="A66" s="1">
        <v>56</v>
      </c>
      <c r="B66" s="373" t="str">
        <f>IF(ISERROR(VLOOKUP($A66,PLANILHA!$A$3:$I$397,2,0)),"",VLOOKUP($A66,PLANILHA!$A$3:$I$397,2,0))</f>
        <v>MORANGO</v>
      </c>
      <c r="C66" s="373" t="str">
        <f>IF(ISERROR(VLOOKUP($A66,PLANILHA!$A$3:$I$397,3,0)),"",VLOOKUP($A66,PLANILHA!$A$3:$I$397,3,0))</f>
        <v>GRANDE</v>
      </c>
      <c r="D66" s="374" t="str">
        <f>IF(ISERROR(VLOOKUP($A66,PLANILHA!$A$3:$I$397,4,0)),"",VLOOKUP($A66,PLANILHA!$A$3:$I$397,4,0))</f>
        <v xml:space="preserve">Cxt </v>
      </c>
      <c r="E66" s="374">
        <f>IF(ISERROR(VLOOKUP($A66,PLANILHA!$A$3:$I$397,5,0)),"",VLOOKUP($A66,PLANILHA!$A$3:$I$397,5,0))</f>
        <v>1.2</v>
      </c>
      <c r="F66" s="375">
        <f>IF(ISERROR(VLOOKUP($A66,PLANILHA!$A$3:$I$397,6,0)),"",VLOOKUP($A66,PLANILHA!$A$3:$I$397,6,0))</f>
        <v>25</v>
      </c>
      <c r="G66" s="375">
        <f>IF(ISERROR(VLOOKUP($A66,PLANILHA!$A$3:$I$397,7,0)),"",VLOOKUP($A66,PLANILHA!$A$3:$I$397,7,0))</f>
        <v>30</v>
      </c>
      <c r="H66" s="375">
        <f>IF(ISERROR(VLOOKUP($A66,PLANILHA!$A$3:$I$397,8,0)),"",VLOOKUP($A66,PLANILHA!$A$3:$I$397,8,0))</f>
        <v>30</v>
      </c>
      <c r="I66" s="1670" t="str">
        <f>IF(ISERROR(VLOOKUP($A66,PLANILHA!$A$3:$I$483,9,0)),"",VLOOKUP($A66,PLANILHA!$A$3:$I$483,9,0))</f>
        <v>Preço em alta</v>
      </c>
    </row>
    <row r="67" spans="1:9" ht="15" x14ac:dyDescent="0.25">
      <c r="A67" s="1">
        <v>57</v>
      </c>
      <c r="B67" s="1665" t="str">
        <f>IF(ISERROR(VLOOKUP($A67,PLANILHA!$A$3:$I$397,2,0)),"",VLOOKUP($A67,PLANILHA!$A$3:$I$397,2,0))</f>
        <v>NECTARINA</v>
      </c>
      <c r="C67" s="1665" t="str">
        <f>IF(ISERROR(VLOOKUP($A67,PLANILHA!$A$3:$I$397,3,0)),"",VLOOKUP($A67,PLANILHA!$A$3:$I$397,3,0))</f>
        <v>IMPORTADO</v>
      </c>
      <c r="D67" s="1671" t="str">
        <f>IF(ISERROR(VLOOKUP($A67,PLANILHA!$A$3:$I$397,4,0)),"",VLOOKUP($A67,PLANILHA!$A$3:$I$397,4,0))</f>
        <v>cxP</v>
      </c>
      <c r="E67" s="1671">
        <f>IF(ISERROR(VLOOKUP($A67,PLANILHA!$A$3:$I$397,5,0)),"",VLOOKUP($A67,PLANILHA!$A$3:$I$397,5,0))</f>
        <v>10</v>
      </c>
      <c r="F67" s="1672">
        <f>IF(ISERROR(VLOOKUP($A67,PLANILHA!$A$3:$I$397,6,0)),"",VLOOKUP($A67,PLANILHA!$A$3:$I$397,6,0))</f>
        <v>140</v>
      </c>
      <c r="G67" s="1672">
        <f>IF(ISERROR(VLOOKUP($A67,PLANILHA!$A$3:$I$397,7,0)),"",VLOOKUP($A67,PLANILHA!$A$3:$I$397,7,0))</f>
        <v>140</v>
      </c>
      <c r="H67" s="1672">
        <f>IF(ISERROR(VLOOKUP($A67,PLANILHA!$A$3:$I$397,8,0)),"",VLOOKUP($A67,PLANILHA!$A$3:$I$397,8,0))</f>
        <v>140</v>
      </c>
      <c r="I67" s="1669" t="str">
        <f>IF(ISERROR(VLOOKUP($A67,PLANILHA!$A$3:$I$483,9,0)),"",VLOOKUP($A67,PLANILHA!$A$3:$I$483,9,0))</f>
        <v/>
      </c>
    </row>
    <row r="68" spans="1:9" ht="15" x14ac:dyDescent="0.25">
      <c r="A68" s="1">
        <v>58</v>
      </c>
      <c r="B68" s="373" t="str">
        <f>IF(ISERROR(VLOOKUP($A68,PLANILHA!$A$3:$I$397,2,0)),"",VLOOKUP($A68,PLANILHA!$A$3:$I$397,2,0))</f>
        <v>PERA</v>
      </c>
      <c r="C68" s="373" t="str">
        <f>IF(ISERROR(VLOOKUP($A68,PLANILHA!$A$3:$I$397,3,0)),"",VLOOKUP($A68,PLANILHA!$A$3:$I$397,3,0))</f>
        <v>PARK-S TRIUMPH</v>
      </c>
      <c r="D68" s="374" t="str">
        <f>IF(ISERROR(VLOOKUP($A68,PLANILHA!$A$3:$I$397,4,0)),"",VLOOKUP($A68,PLANILHA!$A$3:$I$397,4,0))</f>
        <v>T80</v>
      </c>
      <c r="E68" s="374">
        <f>IF(ISERROR(VLOOKUP($A68,PLANILHA!$A$3:$I$397,5,0)),"",VLOOKUP($A68,PLANILHA!$A$3:$I$397,5,0))</f>
        <v>18</v>
      </c>
      <c r="F68" s="375">
        <f>IF(ISERROR(VLOOKUP($A68,PLANILHA!$A$3:$I$397,6,0)),"",VLOOKUP($A68,PLANILHA!$A$3:$I$397,6,0))</f>
        <v>200</v>
      </c>
      <c r="G68" s="375">
        <f>IF(ISERROR(VLOOKUP($A68,PLANILHA!$A$3:$I$397,7,0)),"",VLOOKUP($A68,PLANILHA!$A$3:$I$397,7,0))</f>
        <v>200</v>
      </c>
      <c r="H68" s="375">
        <f>IF(ISERROR(VLOOKUP($A68,PLANILHA!$A$3:$I$397,8,0)),"",VLOOKUP($A68,PLANILHA!$A$3:$I$397,8,0))</f>
        <v>200</v>
      </c>
      <c r="I68" s="1670" t="str">
        <f>IF(ISERROR(VLOOKUP($A68,PLANILHA!$A$3:$I$483,9,0)),"",VLOOKUP($A68,PLANILHA!$A$3:$I$483,9,0))</f>
        <v>Preço em alta</v>
      </c>
    </row>
    <row r="69" spans="1:9" ht="15" x14ac:dyDescent="0.25">
      <c r="A69" s="1">
        <v>59</v>
      </c>
      <c r="B69" s="1665" t="str">
        <f>IF(ISERROR(VLOOKUP($A69,PLANILHA!$A$3:$I$397,2,0)),"",VLOOKUP($A69,PLANILHA!$A$3:$I$397,2,0))</f>
        <v>PERA</v>
      </c>
      <c r="C69" s="1665" t="str">
        <f>IF(ISERROR(VLOOKUP($A69,PLANILHA!$A$3:$I$397,3,0)),"",VLOOKUP($A69,PLANILHA!$A$3:$I$397,3,0))</f>
        <v>PARK-S TRIUMPH</v>
      </c>
      <c r="D69" s="1671" t="str">
        <f>IF(ISERROR(VLOOKUP($A69,PLANILHA!$A$3:$I$397,4,0)),"",VLOOKUP($A69,PLANILHA!$A$3:$I$397,4,0))</f>
        <v>T135</v>
      </c>
      <c r="E69" s="1671">
        <f>IF(ISERROR(VLOOKUP($A69,PLANILHA!$A$3:$I$397,5,0)),"",VLOOKUP($A69,PLANILHA!$A$3:$I$397,5,0))</f>
        <v>18</v>
      </c>
      <c r="F69" s="1672">
        <f>IF(ISERROR(VLOOKUP($A69,PLANILHA!$A$3:$I$397,6,0)),"",VLOOKUP($A69,PLANILHA!$A$3:$I$397,6,0))</f>
        <v>175</v>
      </c>
      <c r="G69" s="1672">
        <f>IF(ISERROR(VLOOKUP($A69,PLANILHA!$A$3:$I$397,7,0)),"",VLOOKUP($A69,PLANILHA!$A$3:$I$397,7,0))</f>
        <v>175</v>
      </c>
      <c r="H69" s="1672">
        <f>IF(ISERROR(VLOOKUP($A69,PLANILHA!$A$3:$I$397,8,0)),"",VLOOKUP($A69,PLANILHA!$A$3:$I$397,8,0))</f>
        <v>175</v>
      </c>
      <c r="I69" s="1669" t="str">
        <f>IF(ISERROR(VLOOKUP($A69,PLANILHA!$A$3:$I$483,9,0)),"",VLOOKUP($A69,PLANILHA!$A$3:$I$483,9,0))</f>
        <v>Preço estável</v>
      </c>
    </row>
    <row r="70" spans="1:9" ht="15" x14ac:dyDescent="0.25">
      <c r="A70" s="1">
        <v>60</v>
      </c>
      <c r="B70" s="373" t="str">
        <f>IF(ISERROR(VLOOKUP($A70,PLANILHA!$A$3:$I$397,2,0)),"",VLOOKUP($A70,PLANILHA!$A$3:$I$397,2,0))</f>
        <v>PERA</v>
      </c>
      <c r="C70" s="373" t="str">
        <f>IF(ISERROR(VLOOKUP($A70,PLANILHA!$A$3:$I$397,3,0)),"",VLOOKUP($A70,PLANILHA!$A$3:$I$397,3,0))</f>
        <v>PARK-S TRIUMPH</v>
      </c>
      <c r="D70" s="374" t="str">
        <f>IF(ISERROR(VLOOKUP($A70,PLANILHA!$A$3:$I$397,4,0)),"",VLOOKUP($A70,PLANILHA!$A$3:$I$397,4,0))</f>
        <v>mCx T 40</v>
      </c>
      <c r="E70" s="374">
        <f>IF(ISERROR(VLOOKUP($A70,PLANILHA!$A$3:$I$397,5,0)),"",VLOOKUP($A70,PLANILHA!$A$3:$I$397,5,0))</f>
        <v>9</v>
      </c>
      <c r="F70" s="375">
        <f>IF(ISERROR(VLOOKUP($A70,PLANILHA!$A$3:$I$397,6,0)),"",VLOOKUP($A70,PLANILHA!$A$3:$I$397,6,0))</f>
        <v>100</v>
      </c>
      <c r="G70" s="375">
        <f>IF(ISERROR(VLOOKUP($A70,PLANILHA!$A$3:$I$397,7,0)),"",VLOOKUP($A70,PLANILHA!$A$3:$I$397,7,0))</f>
        <v>100</v>
      </c>
      <c r="H70" s="375">
        <f>IF(ISERROR(VLOOKUP($A70,PLANILHA!$A$3:$I$397,8,0)),"",VLOOKUP($A70,PLANILHA!$A$3:$I$397,8,0))</f>
        <v>100</v>
      </c>
      <c r="I70" s="1670"/>
    </row>
    <row r="71" spans="1:9" ht="15" x14ac:dyDescent="0.25">
      <c r="A71" s="1">
        <v>61</v>
      </c>
      <c r="B71" s="1665" t="str">
        <f>IF(ISERROR(VLOOKUP($A71,PLANILHA!$A$3:$I$397,2,0)),"",VLOOKUP($A71,PLANILHA!$A$3:$I$397,2,0))</f>
        <v>PERA</v>
      </c>
      <c r="C71" s="1665" t="str">
        <f>IF(ISERROR(VLOOKUP($A71,PLANILHA!$A$3:$I$397,3,0)),"",VLOOKUP($A71,PLANILHA!$A$3:$I$397,3,0))</f>
        <v xml:space="preserve">PORTUGUESA </v>
      </c>
      <c r="D71" s="1671" t="str">
        <f>IF(ISERROR(VLOOKUP($A71,PLANILHA!$A$3:$I$397,4,0)),"",VLOOKUP($A71,PLANILHA!$A$3:$I$397,4,0))</f>
        <v>pac.</v>
      </c>
      <c r="E71" s="1671">
        <f>IF(ISERROR(VLOOKUP($A71,PLANILHA!$A$3:$I$397,5,0)),"",VLOOKUP($A71,PLANILHA!$A$3:$I$397,5,0))</f>
        <v>10</v>
      </c>
      <c r="F71" s="1672">
        <f>IF(ISERROR(VLOOKUP($A71,PLANILHA!$A$3:$I$397,6,0)),"",VLOOKUP($A71,PLANILHA!$A$3:$I$397,6,0))</f>
        <v>170</v>
      </c>
      <c r="G71" s="1672">
        <f>IF(ISERROR(VLOOKUP($A71,PLANILHA!$A$3:$I$397,7,0)),"",VLOOKUP($A71,PLANILHA!$A$3:$I$397,7,0))</f>
        <v>170</v>
      </c>
      <c r="H71" s="1672">
        <f>IF(ISERROR(VLOOKUP($A71,PLANILHA!$A$3:$I$397,8,0)),"",VLOOKUP($A71,PLANILHA!$A$3:$I$397,8,0))</f>
        <v>170</v>
      </c>
      <c r="I71" s="1669" t="str">
        <f>IF(ISERROR(VLOOKUP($A71,PLANILHA!$A$3:$I$483,9,0)),"",VLOOKUP($A71,PLANILHA!$A$3:$I$483,9,0))</f>
        <v/>
      </c>
    </row>
    <row r="72" spans="1:9" ht="15" x14ac:dyDescent="0.25">
      <c r="A72" s="1">
        <v>62</v>
      </c>
      <c r="B72" s="373" t="str">
        <f>IF(ISERROR(VLOOKUP($A72,PLANILHA!$A$3:$I$397,2,0)),"",VLOOKUP($A72,PLANILHA!$A$3:$I$397,2,0))</f>
        <v>PERA</v>
      </c>
      <c r="C72" s="373" t="str">
        <f>IF(ISERROR(VLOOKUP($A72,PLANILHA!$A$3:$I$397,3,0)),"",VLOOKUP($A72,PLANILHA!$A$3:$I$397,3,0))</f>
        <v>WILLIAM'S ESP.</v>
      </c>
      <c r="D72" s="374" t="str">
        <f>IF(ISERROR(VLOOKUP($A72,PLANILHA!$A$3:$I$397,4,0)),"",VLOOKUP($A72,PLANILHA!$A$3:$I$397,4,0))</f>
        <v>mCx T40</v>
      </c>
      <c r="E72" s="374">
        <f>IF(ISERROR(VLOOKUP($A72,PLANILHA!$A$3:$I$397,5,0)),"",VLOOKUP($A72,PLANILHA!$A$3:$I$397,5,0))</f>
        <v>9</v>
      </c>
      <c r="F72" s="375">
        <f>IF(ISERROR(VLOOKUP($A72,PLANILHA!$A$3:$I$397,6,0)),"",VLOOKUP($A72,PLANILHA!$A$3:$I$397,6,0))</f>
        <v>120</v>
      </c>
      <c r="G72" s="375">
        <f>IF(ISERROR(VLOOKUP($A72,PLANILHA!$A$3:$I$397,7,0)),"",VLOOKUP($A72,PLANILHA!$A$3:$I$397,7,0))</f>
        <v>120</v>
      </c>
      <c r="H72" s="375">
        <f>IF(ISERROR(VLOOKUP($A72,PLANILHA!$A$3:$I$397,8,0)),"",VLOOKUP($A72,PLANILHA!$A$3:$I$397,8,0))</f>
        <v>120</v>
      </c>
      <c r="I72" s="1670" t="str">
        <f>IF(ISERROR(VLOOKUP($A72,PLANILHA!$A$3:$I$483,9,0)),"",VLOOKUP($A72,PLANILHA!$A$3:$I$483,9,0))</f>
        <v>Preço estável</v>
      </c>
    </row>
    <row r="73" spans="1:9" ht="15" x14ac:dyDescent="0.25">
      <c r="A73" s="1">
        <v>63</v>
      </c>
      <c r="B73" s="1665" t="str">
        <f>IF(ISERROR(VLOOKUP($A73,PLANILHA!$A$3:$I$397,2,0)),"",VLOOKUP($A73,PLANILHA!$A$3:$I$397,2,0))</f>
        <v>PESSEGO</v>
      </c>
      <c r="C73" s="1665" t="str">
        <f>IF(ISERROR(VLOOKUP($A73,PLANILHA!$A$3:$I$397,3,0)),"",VLOOKUP($A73,PLANILHA!$A$3:$I$397,3,0))</f>
        <v>NACIONAL</v>
      </c>
      <c r="D73" s="1671" t="str">
        <f>IF(ISERROR(VLOOKUP($A73,PLANILHA!$A$3:$I$397,4,0)),"",VLOOKUP($A73,PLANILHA!$A$3:$I$397,4,0))</f>
        <v/>
      </c>
      <c r="E73" s="1671">
        <f>IF(ISERROR(VLOOKUP($A73,PLANILHA!$A$3:$I$397,5,0)),"",VLOOKUP($A73,PLANILHA!$A$3:$I$397,5,0))</f>
        <v>6</v>
      </c>
      <c r="F73" s="1672">
        <f>IF(ISERROR(VLOOKUP($A73,PLANILHA!$A$3:$I$397,6,0)),"",VLOOKUP($A73,PLANILHA!$A$3:$I$397,6,0))</f>
        <v>45</v>
      </c>
      <c r="G73" s="1672">
        <f>IF(ISERROR(VLOOKUP($A73,PLANILHA!$A$3:$I$397,7,0)),"",VLOOKUP($A73,PLANILHA!$A$3:$I$397,7,0))</f>
        <v>60</v>
      </c>
      <c r="H73" s="1672">
        <f>IF(ISERROR(VLOOKUP($A73,PLANILHA!$A$3:$I$397,8,0)),"",VLOOKUP($A73,PLANILHA!$A$3:$I$397,8,0))</f>
        <v>45</v>
      </c>
      <c r="I73" s="1669" t="str">
        <f>IF(ISERROR(VLOOKUP($A73,PLANILHA!$A$3:$I$483,9,0)),"",VLOOKUP($A73,PLANILHA!$A$3:$I$483,9,0))</f>
        <v>Preço em baixa</v>
      </c>
    </row>
    <row r="74" spans="1:9" ht="15" x14ac:dyDescent="0.25">
      <c r="A74" s="1">
        <v>64</v>
      </c>
      <c r="B74" s="373" t="str">
        <f>IF(ISERROR(VLOOKUP($A74,PLANILHA!$A$3:$I$397,2,0)),"",VLOOKUP($A74,PLANILHA!$A$3:$I$397,2,0))</f>
        <v>ROMÃ</v>
      </c>
      <c r="C74" s="373" t="str">
        <f>IF(ISERROR(VLOOKUP($A74,PLANILHA!$A$3:$I$397,3,0)),"",VLOOKUP($A74,PLANILHA!$A$3:$I$397,3,0))</f>
        <v>IMPORTADO</v>
      </c>
      <c r="D74" s="374" t="str">
        <f>IF(ISERROR(VLOOKUP($A74,PLANILHA!$A$3:$I$397,4,0)),"",VLOOKUP($A74,PLANILHA!$A$3:$I$397,4,0))</f>
        <v xml:space="preserve">cxT </v>
      </c>
      <c r="E74" s="374">
        <f>IF(ISERROR(VLOOKUP($A74,PLANILHA!$A$3:$I$397,5,0)),"",VLOOKUP($A74,PLANILHA!$A$3:$I$397,5,0))</f>
        <v>12</v>
      </c>
      <c r="F74" s="375">
        <f>IF(ISERROR(VLOOKUP($A74,PLANILHA!$A$3:$I$397,6,0)),"",VLOOKUP($A74,PLANILHA!$A$3:$I$397,6,0))</f>
        <v>120</v>
      </c>
      <c r="G74" s="375">
        <f>IF(ISERROR(VLOOKUP($A74,PLANILHA!$A$3:$I$397,7,0)),"",VLOOKUP($A74,PLANILHA!$A$3:$I$397,7,0))</f>
        <v>120</v>
      </c>
      <c r="H74" s="375">
        <f>IF(ISERROR(VLOOKUP($A74,PLANILHA!$A$3:$I$397,8,0)),"",VLOOKUP($A74,PLANILHA!$A$3:$I$397,8,0))</f>
        <v>120</v>
      </c>
      <c r="I74" s="1670" t="str">
        <f>IF(ISERROR(VLOOKUP($A74,PLANILHA!$A$3:$I$483,9,0)),"",VLOOKUP($A74,PLANILHA!$A$3:$I$483,9,0))</f>
        <v>Preço estável</v>
      </c>
    </row>
    <row r="75" spans="1:9" ht="15" x14ac:dyDescent="0.25">
      <c r="A75" s="1">
        <v>65</v>
      </c>
      <c r="B75" s="1665" t="str">
        <f>IF(ISERROR(VLOOKUP($A75,PLANILHA!$A$3:$I$397,2,0)),"",VLOOKUP($A75,PLANILHA!$A$3:$I$397,2,0))</f>
        <v>TÂMARA</v>
      </c>
      <c r="C75" s="1665" t="str">
        <f>IF(ISERROR(VLOOKUP($A75,PLANILHA!$A$3:$I$397,3,0)),"",VLOOKUP($A75,PLANILHA!$A$3:$I$397,3,0))</f>
        <v/>
      </c>
      <c r="D75" s="1671" t="str">
        <f>IF(ISERROR(VLOOKUP($A75,PLANILHA!$A$3:$I$397,4,0)),"",VLOOKUP($A75,PLANILHA!$A$3:$I$397,4,0))</f>
        <v/>
      </c>
      <c r="E75" s="1671">
        <f>IF(ISERROR(VLOOKUP($A75,PLANILHA!$A$3:$I$397,5,0)),"",VLOOKUP($A75,PLANILHA!$A$3:$I$397,5,0))</f>
        <v>5</v>
      </c>
      <c r="F75" s="1672">
        <f>IF(ISERROR(VLOOKUP($A75,PLANILHA!$A$3:$I$397,6,0)),"",VLOOKUP($A75,PLANILHA!$A$3:$I$397,6,0))</f>
        <v>170</v>
      </c>
      <c r="G75" s="1672">
        <f>IF(ISERROR(VLOOKUP($A75,PLANILHA!$A$3:$I$397,7,0)),"",VLOOKUP($A75,PLANILHA!$A$3:$I$397,7,0))</f>
        <v>170</v>
      </c>
      <c r="H75" s="1672">
        <f>IF(ISERROR(VLOOKUP($A75,PLANILHA!$A$3:$I$397,8,0)),"",VLOOKUP($A75,PLANILHA!$A$3:$I$397,8,0))</f>
        <v>170</v>
      </c>
      <c r="I75" s="1669" t="str">
        <f>IF(ISERROR(VLOOKUP($A75,PLANILHA!$A$3:$I$483,9,0)),"",VLOOKUP($A75,PLANILHA!$A$3:$I$483,9,0))</f>
        <v>Preço estável</v>
      </c>
    </row>
    <row r="76" spans="1:9" ht="15" x14ac:dyDescent="0.25">
      <c r="A76" s="1">
        <v>66</v>
      </c>
      <c r="B76" s="373" t="str">
        <f>IF(ISERROR(VLOOKUP($A76,PLANILHA!$A$3:$I$397,2,0)),"",VLOOKUP($A76,PLANILHA!$A$3:$I$397,2,0))</f>
        <v>TANGERINA</v>
      </c>
      <c r="C76" s="373" t="str">
        <f>IF(ISERROR(VLOOKUP($A76,PLANILHA!$A$3:$I$397,3,0)),"",VLOOKUP($A76,PLANILHA!$A$3:$I$397,3,0))</f>
        <v>CARIOCA</v>
      </c>
      <c r="D76" s="374" t="str">
        <f>IF(ISERROR(VLOOKUP($A76,PLANILHA!$A$3:$I$397,4,0)),"",VLOOKUP($A76,PLANILHA!$A$3:$I$397,4,0))</f>
        <v>mCx</v>
      </c>
      <c r="E76" s="374">
        <f>IF(ISERROR(VLOOKUP($A76,PLANILHA!$A$3:$I$397,5,0)),"",VLOOKUP($A76,PLANILHA!$A$3:$I$397,5,0))</f>
        <v>10</v>
      </c>
      <c r="F76" s="375">
        <f>IF(ISERROR(VLOOKUP($A76,PLANILHA!$A$3:$I$397,6,0)),"",VLOOKUP($A76,PLANILHA!$A$3:$I$397,6,0))</f>
        <v>85</v>
      </c>
      <c r="G76" s="375">
        <f>IF(ISERROR(VLOOKUP($A76,PLANILHA!$A$3:$I$397,7,0)),"",VLOOKUP($A76,PLANILHA!$A$3:$I$397,7,0))</f>
        <v>85</v>
      </c>
      <c r="H76" s="375">
        <f>IF(ISERROR(VLOOKUP($A76,PLANILHA!$A$3:$I$397,8,0)),"",VLOOKUP($A76,PLANILHA!$A$3:$I$397,8,0))</f>
        <v>85</v>
      </c>
      <c r="I76" s="1670" t="str">
        <f>IF(ISERROR(VLOOKUP($A76,PLANILHA!$A$3:$I$483,9,0)),"",VLOOKUP($A76,PLANILHA!$A$3:$I$483,9,0))</f>
        <v>Preço em alta</v>
      </c>
    </row>
    <row r="77" spans="1:9" ht="15" x14ac:dyDescent="0.25">
      <c r="A77" s="1">
        <v>67</v>
      </c>
      <c r="B77" s="535" t="str">
        <f>IF(ISERROR(VLOOKUP($A77,PLANILHA!$A$3:$I$397,2,0)),"",VLOOKUP($A77,PLANILHA!$A$3:$I$397,2,0))</f>
        <v>TANGERINA</v>
      </c>
      <c r="C77" s="535" t="str">
        <f>IF(ISERROR(VLOOKUP($A77,PLANILHA!$A$3:$I$397,3,0)),"",VLOOKUP($A77,PLANILHA!$A$3:$I$397,3,0))</f>
        <v>MURCOT</v>
      </c>
      <c r="D77" s="536" t="str">
        <f>IF(ISERROR(VLOOKUP($A77,PLANILHA!$A$3:$I$397,4,0)),"",VLOOKUP($A77,PLANILHA!$A$3:$I$397,4,0))</f>
        <v xml:space="preserve">mCx </v>
      </c>
      <c r="E77" s="536">
        <f>IF(ISERROR(VLOOKUP($A77,PLANILHA!$A$3:$I$397,5,0)),"",VLOOKUP($A77,PLANILHA!$A$3:$I$397,5,0))</f>
        <v>9</v>
      </c>
      <c r="F77" s="537">
        <f>IF(ISERROR(VLOOKUP($A77,PLANILHA!$A$3:$I$397,6,0)),"",VLOOKUP($A77,PLANILHA!$A$3:$I$397,6,0))</f>
        <v>65</v>
      </c>
      <c r="G77" s="537">
        <f>IF(ISERROR(VLOOKUP($A77,PLANILHA!$A$3:$I$397,7,0)),"",VLOOKUP($A77,PLANILHA!$A$3:$I$397,7,0))</f>
        <v>65</v>
      </c>
      <c r="H77" s="537">
        <f>IF(ISERROR(VLOOKUP($A77,PLANILHA!$A$3:$I$397,8,0)),"",VLOOKUP($A77,PLANILHA!$A$3:$I$397,8,0))</f>
        <v>65</v>
      </c>
      <c r="I77" s="1669" t="str">
        <f>IF(ISERROR(VLOOKUP($A77,PLANILHA!$A$3:$I$483,9,0)),"",VLOOKUP($A77,PLANILHA!$A$3:$I$483,9,0))</f>
        <v>Preço estável</v>
      </c>
    </row>
    <row r="78" spans="1:9" ht="15" x14ac:dyDescent="0.25">
      <c r="A78" s="1">
        <v>68</v>
      </c>
      <c r="B78" s="373" t="str">
        <f>IF(ISERROR(VLOOKUP($A78,PLANILHA!$A$3:$I$397,2,0)),"",VLOOKUP($A78,PLANILHA!$A$3:$I$397,2,0))</f>
        <v>UVAS</v>
      </c>
      <c r="C78" s="373" t="str">
        <f>IF(ISERROR(VLOOKUP($A78,PLANILHA!$A$3:$I$397,3,0)),"",VLOOKUP($A78,PLANILHA!$A$3:$I$397,3,0))</f>
        <v>ALGODÃO DOCE</v>
      </c>
      <c r="D78" s="374" t="str">
        <f>IF(ISERROR(VLOOKUP($A78,PLANILHA!$A$3:$I$397,4,0)),"",VLOOKUP($A78,PLANILHA!$A$3:$I$397,4,0))</f>
        <v>mCx</v>
      </c>
      <c r="E78" s="374">
        <f>IF(ISERROR(VLOOKUP($A78,PLANILHA!$A$3:$I$397,5,0)),"",VLOOKUP($A78,PLANILHA!$A$3:$I$397,5,0))</f>
        <v>5</v>
      </c>
      <c r="F78" s="375">
        <f>IF(ISERROR(VLOOKUP($A78,PLANILHA!$A$3:$I$397,6,0)),"",VLOOKUP($A78,PLANILHA!$A$3:$I$397,6,0))</f>
        <v>60</v>
      </c>
      <c r="G78" s="375">
        <f>IF(ISERROR(VLOOKUP($A78,PLANILHA!$A$3:$I$397,7,0)),"",VLOOKUP($A78,PLANILHA!$A$3:$I$397,7,0))</f>
        <v>60</v>
      </c>
      <c r="H78" s="375">
        <f>IF(ISERROR(VLOOKUP($A78,PLANILHA!$A$3:$I$397,8,0)),"",VLOOKUP($A78,PLANILHA!$A$3:$I$397,8,0))</f>
        <v>60</v>
      </c>
      <c r="I78" s="1670" t="str">
        <f>IF(ISERROR(VLOOKUP($A78,PLANILHA!$A$3:$I$483,9,0)),"",VLOOKUP($A78,PLANILHA!$A$3:$I$483,9,0))</f>
        <v/>
      </c>
    </row>
    <row r="79" spans="1:9" ht="15" x14ac:dyDescent="0.25">
      <c r="A79" s="1">
        <v>69</v>
      </c>
      <c r="B79" s="1665" t="str">
        <f>IF(ISERROR(VLOOKUP($A79,PLANILHA!$A$3:$I$397,2,0)),"",VLOOKUP($A79,PLANILHA!$A$3:$I$397,2,0))</f>
        <v>UVAS</v>
      </c>
      <c r="C79" s="1665" t="str">
        <f>IF(ISERROR(VLOOKUP($A79,PLANILHA!$A$3:$I$397,3,0)),"",VLOOKUP($A79,PLANILHA!$A$3:$I$397,3,0))</f>
        <v>CRISON BD</v>
      </c>
      <c r="D79" s="1671" t="str">
        <f>IF(ISERROR(VLOOKUP($A79,PLANILHA!$A$3:$I$397,4,0)),"",VLOOKUP($A79,PLANILHA!$A$3:$I$397,4,0))</f>
        <v xml:space="preserve">mCx </v>
      </c>
      <c r="E79" s="1671">
        <f>IF(ISERROR(VLOOKUP($A79,PLANILHA!$A$3:$I$397,5,0)),"",VLOOKUP($A79,PLANILHA!$A$3:$I$397,5,0))</f>
        <v>5</v>
      </c>
      <c r="F79" s="1672">
        <f>IF(ISERROR(VLOOKUP($A79,PLANILHA!$A$3:$I$397,6,0)),"",VLOOKUP($A79,PLANILHA!$A$3:$I$397,6,0))</f>
        <v>65</v>
      </c>
      <c r="G79" s="1672">
        <f>IF(ISERROR(VLOOKUP($A79,PLANILHA!$A$3:$I$397,7,0)),"",VLOOKUP($A79,PLANILHA!$A$3:$I$397,7,0))</f>
        <v>65</v>
      </c>
      <c r="H79" s="1672">
        <f>IF(ISERROR(VLOOKUP($A79,PLANILHA!$A$3:$I$397,8,0)),"",VLOOKUP($A79,PLANILHA!$A$3:$I$397,8,0))</f>
        <v>65</v>
      </c>
      <c r="I79" s="1669" t="str">
        <f>IF(ISERROR(VLOOKUP($A79,PLANILHA!$A$3:$I$483,9,0)),"",VLOOKUP($A79,PLANILHA!$A$3:$I$483,9,0))</f>
        <v>Preço estável</v>
      </c>
    </row>
    <row r="80" spans="1:9" ht="15" x14ac:dyDescent="0.25">
      <c r="A80" s="1">
        <v>70</v>
      </c>
      <c r="B80" s="373" t="str">
        <f>IF(ISERROR(VLOOKUP($A80,PLANILHA!$A$3:$I$397,2,0)),"",VLOOKUP($A80,PLANILHA!$A$3:$I$397,2,0))</f>
        <v>UVAS</v>
      </c>
      <c r="C80" s="373" t="str">
        <f>IF(ISERROR(VLOOKUP($A80,PLANILHA!$A$3:$I$397,3,0)),"",VLOOKUP($A80,PLANILHA!$A$3:$I$397,3,0))</f>
        <v>NIAGARA ROS.</v>
      </c>
      <c r="D80" s="374" t="str">
        <f>IF(ISERROR(VLOOKUP($A80,PLANILHA!$A$3:$I$397,4,0)),"",VLOOKUP($A80,PLANILHA!$A$3:$I$397,4,0))</f>
        <v xml:space="preserve">mCx </v>
      </c>
      <c r="E80" s="374">
        <f>IF(ISERROR(VLOOKUP($A80,PLANILHA!$A$3:$I$397,5,0)),"",VLOOKUP($A80,PLANILHA!$A$3:$I$397,5,0))</f>
        <v>5</v>
      </c>
      <c r="F80" s="375">
        <f>IF(ISERROR(VLOOKUP($A80,PLANILHA!$A$3:$I$397,6,0)),"",VLOOKUP($A80,PLANILHA!$A$3:$I$397,6,0))</f>
        <v>75</v>
      </c>
      <c r="G80" s="375">
        <f>IF(ISERROR(VLOOKUP($A80,PLANILHA!$A$3:$I$397,7,0)),"",VLOOKUP($A80,PLANILHA!$A$3:$I$397,7,0))</f>
        <v>85</v>
      </c>
      <c r="H80" s="375">
        <f>IF(ISERROR(VLOOKUP($A80,PLANILHA!$A$3:$I$397,8,0)),"",VLOOKUP($A80,PLANILHA!$A$3:$I$397,8,0))</f>
        <v>75</v>
      </c>
      <c r="I80" s="1670" t="str">
        <f>IF(ISERROR(VLOOKUP($A80,PLANILHA!$A$3:$I$483,9,0)),"",VLOOKUP($A80,PLANILHA!$A$3:$I$483,9,0))</f>
        <v>Preço em alta</v>
      </c>
    </row>
    <row r="81" spans="1:9" ht="15" x14ac:dyDescent="0.25">
      <c r="A81" s="1">
        <v>71</v>
      </c>
      <c r="B81" s="1665" t="str">
        <f>IF(ISERROR(VLOOKUP($A81,PLANILHA!$A$3:$I$397,2,0)),"",VLOOKUP($A81,PLANILHA!$A$3:$I$397,2,0))</f>
        <v>UVAS</v>
      </c>
      <c r="C81" s="1665" t="str">
        <f>IF(ISERROR(VLOOKUP($A81,PLANILHA!$A$3:$I$397,3,0)),"",VLOOKUP($A81,PLANILHA!$A$3:$I$397,3,0))</f>
        <v>THOMPSON BD</v>
      </c>
      <c r="D81" s="1671" t="str">
        <f>IF(ISERROR(VLOOKUP($A81,PLANILHA!$A$3:$I$397,4,0)),"",VLOOKUP($A81,PLANILHA!$A$3:$I$397,4,0))</f>
        <v xml:space="preserve">mCx </v>
      </c>
      <c r="E81" s="1671">
        <f>IF(ISERROR(VLOOKUP($A81,PLANILHA!$A$3:$I$397,5,0)),"",VLOOKUP($A81,PLANILHA!$A$3:$I$397,5,0))</f>
        <v>5</v>
      </c>
      <c r="F81" s="1672">
        <f>IF(ISERROR(VLOOKUP($A81,PLANILHA!$A$3:$I$397,6,0)),"",VLOOKUP($A81,PLANILHA!$A$3:$I$397,6,0))</f>
        <v>60</v>
      </c>
      <c r="G81" s="1672">
        <f>IF(ISERROR(VLOOKUP($A81,PLANILHA!$A$3:$I$397,7,0)),"",VLOOKUP($A81,PLANILHA!$A$3:$I$397,7,0))</f>
        <v>60</v>
      </c>
      <c r="H81" s="1672">
        <f>IF(ISERROR(VLOOKUP($A81,PLANILHA!$A$3:$I$397,8,0)),"",VLOOKUP($A81,PLANILHA!$A$3:$I$397,8,0))</f>
        <v>60</v>
      </c>
      <c r="I81" s="1669" t="str">
        <f>IF(ISERROR(VLOOKUP($A81,PLANILHA!$A$3:$I$483,9,0)),"",VLOOKUP($A81,PLANILHA!$A$3:$I$483,9,0))</f>
        <v>Preço estável</v>
      </c>
    </row>
    <row r="82" spans="1:9" ht="15" x14ac:dyDescent="0.25">
      <c r="A82" s="1">
        <v>72</v>
      </c>
      <c r="B82" s="373" t="str">
        <f>IF(ISERROR(VLOOKUP($A82,PLANILHA!$A$3:$I$397,2,0)),"",VLOOKUP($A82,PLANILHA!$A$3:$I$397,2,0))</f>
        <v>UVAS</v>
      </c>
      <c r="C82" s="373" t="str">
        <f>IF(ISERROR(VLOOKUP($A82,PLANILHA!$A$3:$I$397,3,0)),"",VLOOKUP($A82,PLANILHA!$A$3:$I$397,3,0))</f>
        <v>VITÓRIA</v>
      </c>
      <c r="D82" s="374" t="str">
        <f>IF(ISERROR(VLOOKUP($A82,PLANILHA!$A$3:$I$397,4,0)),"",VLOOKUP($A82,PLANILHA!$A$3:$I$397,4,0))</f>
        <v xml:space="preserve">mCx </v>
      </c>
      <c r="E82" s="374">
        <f>IF(ISERROR(VLOOKUP($A82,PLANILHA!$A$3:$I$397,5,0)),"",VLOOKUP($A82,PLANILHA!$A$3:$I$397,5,0))</f>
        <v>5</v>
      </c>
      <c r="F82" s="375">
        <f>IF(ISERROR(VLOOKUP($A82,PLANILHA!$A$3:$I$397,6,0)),"",VLOOKUP($A82,PLANILHA!$A$3:$I$397,6,0))</f>
        <v>60</v>
      </c>
      <c r="G82" s="375">
        <f>IF(ISERROR(VLOOKUP($A82,PLANILHA!$A$3:$I$397,7,0)),"",VLOOKUP($A82,PLANILHA!$A$3:$I$397,7,0))</f>
        <v>60</v>
      </c>
      <c r="H82" s="375">
        <f>IF(ISERROR(VLOOKUP($A82,PLANILHA!$A$3:$I$397,8,0)),"",VLOOKUP($A82,PLANILHA!$A$3:$I$397,8,0))</f>
        <v>60</v>
      </c>
      <c r="I82" s="1670" t="str">
        <f>IF(ISERROR(VLOOKUP($A82,PLANILHA!$A$3:$I$483,9,0)),"",VLOOKUP($A82,PLANILHA!$A$3:$I$483,9,0))</f>
        <v>Preço estável</v>
      </c>
    </row>
    <row r="83" spans="1:9" ht="15" x14ac:dyDescent="0.25">
      <c r="A83" s="1">
        <v>73</v>
      </c>
      <c r="B83" s="1665" t="str">
        <f>IF(ISERROR(VLOOKUP($A83,PLANILHA!$A$3:$I$397,2,0)),"",VLOOKUP($A83,PLANILHA!$A$3:$I$397,2,0))</f>
        <v/>
      </c>
      <c r="C83" s="1665" t="str">
        <f>IF(ISERROR(VLOOKUP($A83,PLANILHA!$A$3:$I$397,3,0)),"",VLOOKUP($A83,PLANILHA!$A$3:$I$397,3,0))</f>
        <v/>
      </c>
      <c r="D83" s="1671" t="str">
        <f>IF(ISERROR(VLOOKUP($A83,PLANILHA!$A$3:$I$397,4,0)),"",VLOOKUP($A83,PLANILHA!$A$3:$I$397,4,0))</f>
        <v/>
      </c>
      <c r="E83" s="1671" t="str">
        <f>IF(ISERROR(VLOOKUP($A83,PLANILHA!$A$3:$I$397,5,0)),"",VLOOKUP($A83,PLANILHA!$A$3:$I$397,5,0))</f>
        <v/>
      </c>
      <c r="F83" s="1672" t="str">
        <f>IF(ISERROR(VLOOKUP($A83,PLANILHA!$A$3:$I$397,6,0)),"",VLOOKUP($A83,PLANILHA!$A$3:$I$397,6,0))</f>
        <v/>
      </c>
      <c r="G83" s="1672" t="str">
        <f>IF(ISERROR(VLOOKUP($A83,PLANILHA!$A$3:$I$397,7,0)),"",VLOOKUP($A83,PLANILHA!$A$3:$I$397,7,0))</f>
        <v/>
      </c>
      <c r="H83" s="1672" t="str">
        <f>IF(ISERROR(VLOOKUP($A83,PLANILHA!$A$3:$I$397,8,0)),"",VLOOKUP($A83,PLANILHA!$A$3:$I$397,8,0))</f>
        <v/>
      </c>
      <c r="I83" s="1669" t="str">
        <f>IF(ISERROR(VLOOKUP($A83,PLANILHA!$A$3:$I$483,9,0)),"",VLOOKUP($A83,PLANILHA!$A$3:$I$483,9,0))</f>
        <v/>
      </c>
    </row>
    <row r="84" spans="1:9" ht="15" x14ac:dyDescent="0.25">
      <c r="A84" s="1">
        <v>74</v>
      </c>
      <c r="B84" s="373" t="str">
        <f>IF(ISERROR(VLOOKUP($A84,PLANILHA!$A$3:$I$397,2,0)),"",VLOOKUP($A84,PLANILHA!$A$3:$I$397,2,0))</f>
        <v/>
      </c>
      <c r="C84" s="373" t="str">
        <f>IF(ISERROR(VLOOKUP($A84,PLANILHA!$A$3:$I$397,3,0)),"",VLOOKUP($A84,PLANILHA!$A$3:$I$397,3,0))</f>
        <v/>
      </c>
      <c r="D84" s="374" t="str">
        <f>IF(ISERROR(VLOOKUP($A84,PLANILHA!$A$3:$I$397,4,0)),"",VLOOKUP($A84,PLANILHA!$A$3:$I$397,4,0))</f>
        <v/>
      </c>
      <c r="E84" s="374" t="str">
        <f>IF(ISERROR(VLOOKUP($A84,PLANILHA!$A$3:$I$397,5,0)),"",VLOOKUP($A84,PLANILHA!$A$3:$I$397,5,0))</f>
        <v/>
      </c>
      <c r="F84" s="375" t="str">
        <f>IF(ISERROR(VLOOKUP($A84,PLANILHA!$A$3:$I$397,6,0)),"",VLOOKUP($A84,PLANILHA!$A$3:$I$397,6,0))</f>
        <v/>
      </c>
      <c r="G84" s="375" t="str">
        <f>IF(ISERROR(VLOOKUP($A84,PLANILHA!$A$3:$I$397,7,0)),"",VLOOKUP($A84,PLANILHA!$A$3:$I$397,7,0))</f>
        <v/>
      </c>
      <c r="H84" s="375" t="str">
        <f>IF(ISERROR(VLOOKUP($A84,PLANILHA!$A$3:$I$397,8,0)),"",VLOOKUP($A84,PLANILHA!$A$3:$I$397,8,0))</f>
        <v/>
      </c>
      <c r="I84" s="1670" t="str">
        <f>IF(ISERROR(VLOOKUP($A84,PLANILHA!$A$3:$I$483,9,0)),"",VLOOKUP($A84,PLANILHA!$A$3:$I$483,9,0))</f>
        <v/>
      </c>
    </row>
    <row r="85" spans="1:9" ht="15" x14ac:dyDescent="0.25">
      <c r="A85" s="1">
        <v>75</v>
      </c>
      <c r="B85" s="535" t="str">
        <f>IF(ISERROR(VLOOKUP($A85,PLANILHA!$A$3:$I$397,2,0)),"",VLOOKUP($A85,PLANILHA!$A$3:$I$397,2,0))</f>
        <v/>
      </c>
      <c r="C85" s="535" t="str">
        <f>IF(ISERROR(VLOOKUP($A85,PLANILHA!$A$3:$I$397,3,0)),"",VLOOKUP($A85,PLANILHA!$A$3:$I$397,3,0))</f>
        <v/>
      </c>
      <c r="D85" s="536" t="str">
        <f>IF(ISERROR(VLOOKUP($A85,PLANILHA!$A$3:$I$397,4,0)),"",VLOOKUP($A85,PLANILHA!$A$3:$I$397,4,0))</f>
        <v/>
      </c>
      <c r="E85" s="536" t="str">
        <f>IF(ISERROR(VLOOKUP($A85,PLANILHA!$A$3:$I$397,5,0)),"",VLOOKUP($A85,PLANILHA!$A$3:$I$397,5,0))</f>
        <v/>
      </c>
      <c r="F85" s="537" t="str">
        <f>IF(ISERROR(VLOOKUP($A85,PLANILHA!$A$3:$I$397,6,0)),"",VLOOKUP($A85,PLANILHA!$A$3:$I$397,6,0))</f>
        <v/>
      </c>
      <c r="G85" s="537" t="str">
        <f>IF(ISERROR(VLOOKUP($A85,PLANILHA!$A$3:$I$397,7,0)),"",VLOOKUP($A85,PLANILHA!$A$3:$I$397,7,0))</f>
        <v/>
      </c>
      <c r="H85" s="537" t="str">
        <f>IF(ISERROR(VLOOKUP($A85,PLANILHA!$A$3:$I$397,8,0)),"",VLOOKUP($A85,PLANILHA!$A$3:$I$397,8,0))</f>
        <v/>
      </c>
      <c r="I85" s="1669" t="str">
        <f>IF(ISERROR(VLOOKUP($A85,PLANILHA!$A$3:$I$483,9,0)),"",VLOOKUP($A85,PLANILHA!$A$3:$I$483,9,0))</f>
        <v/>
      </c>
    </row>
    <row r="86" spans="1:9" ht="15" x14ac:dyDescent="0.25">
      <c r="A86" s="1">
        <v>76</v>
      </c>
      <c r="B86" s="373" t="str">
        <f>IF(ISERROR(VLOOKUP($A86,PLANILHA!$A$3:$I$397,2,0)),"",VLOOKUP($A86,PLANILHA!$A$3:$I$397,2,0))</f>
        <v/>
      </c>
      <c r="C86" s="373" t="str">
        <f>IF(ISERROR(VLOOKUP($A86,PLANILHA!$A$3:$I$397,3,0)),"",VLOOKUP($A86,PLANILHA!$A$3:$I$397,3,0))</f>
        <v/>
      </c>
      <c r="D86" s="374" t="str">
        <f>IF(ISERROR(VLOOKUP($A86,PLANILHA!$A$3:$I$397,4,0)),"",VLOOKUP($A86,PLANILHA!$A$3:$I$397,4,0))</f>
        <v/>
      </c>
      <c r="E86" s="374" t="str">
        <f>IF(ISERROR(VLOOKUP($A86,PLANILHA!$A$3:$I$397,5,0)),"",VLOOKUP($A86,PLANILHA!$A$3:$I$397,5,0))</f>
        <v/>
      </c>
      <c r="F86" s="375" t="str">
        <f>IF(ISERROR(VLOOKUP($A86,PLANILHA!$A$3:$I$397,6,0)),"",VLOOKUP($A86,PLANILHA!$A$3:$I$397,6,0))</f>
        <v/>
      </c>
      <c r="G86" s="375" t="str">
        <f>IF(ISERROR(VLOOKUP($A86,PLANILHA!$A$3:$I$397,7,0)),"",VLOOKUP($A86,PLANILHA!$A$3:$I$397,7,0))</f>
        <v/>
      </c>
      <c r="H86" s="375" t="str">
        <f>IF(ISERROR(VLOOKUP($A86,PLANILHA!$A$3:$I$397,8,0)),"",VLOOKUP($A86,PLANILHA!$A$3:$I$397,8,0))</f>
        <v/>
      </c>
      <c r="I86" s="1670" t="str">
        <f>IF(ISERROR(VLOOKUP($A86,PLANILHA!$A$3:$I$483,9,0)),"",VLOOKUP($A86,PLANILHA!$A$3:$I$483,9,0))</f>
        <v/>
      </c>
    </row>
    <row r="87" spans="1:9" ht="15" x14ac:dyDescent="0.25">
      <c r="A87" s="1">
        <v>77</v>
      </c>
      <c r="B87" s="1665" t="str">
        <f>IF(ISERROR(VLOOKUP($A87,PLANILHA!$A$3:$I$397,2,0)),"",VLOOKUP($A87,PLANILHA!$A$3:$I$397,2,0))</f>
        <v/>
      </c>
      <c r="C87" s="1665" t="str">
        <f>IF(ISERROR(VLOOKUP($A87,PLANILHA!$A$3:$I$397,3,0)),"",VLOOKUP($A87,PLANILHA!$A$3:$I$397,3,0))</f>
        <v/>
      </c>
      <c r="D87" s="1671" t="str">
        <f>IF(ISERROR(VLOOKUP($A87,PLANILHA!$A$3:$I$397,4,0)),"",VLOOKUP($A87,PLANILHA!$A$3:$I$397,4,0))</f>
        <v/>
      </c>
      <c r="E87" s="1671" t="str">
        <f>IF(ISERROR(VLOOKUP($A87,PLANILHA!$A$3:$I$397,5,0)),"",VLOOKUP($A87,PLANILHA!$A$3:$I$397,5,0))</f>
        <v/>
      </c>
      <c r="F87" s="1672" t="str">
        <f>IF(ISERROR(VLOOKUP($A87,PLANILHA!$A$3:$I$397,6,0)),"",VLOOKUP($A87,PLANILHA!$A$3:$I$397,6,0))</f>
        <v/>
      </c>
      <c r="G87" s="1672" t="str">
        <f>IF(ISERROR(VLOOKUP($A87,PLANILHA!$A$3:$I$397,7,0)),"",VLOOKUP($A87,PLANILHA!$A$3:$I$397,7,0))</f>
        <v/>
      </c>
      <c r="H87" s="1672" t="str">
        <f>IF(ISERROR(VLOOKUP($A87,PLANILHA!$A$3:$I$397,8,0)),"",VLOOKUP($A87,PLANILHA!$A$3:$I$397,8,0))</f>
        <v/>
      </c>
      <c r="I87" s="1669" t="str">
        <f>IF(ISERROR(VLOOKUP($A87,PLANILHA!$A$3:$I$483,9,0)),"",VLOOKUP($A87,PLANILHA!$A$3:$I$483,9,0))</f>
        <v/>
      </c>
    </row>
    <row r="88" spans="1:9" ht="15" x14ac:dyDescent="0.25">
      <c r="A88" s="1">
        <v>78</v>
      </c>
      <c r="B88" s="373" t="str">
        <f>IF(ISERROR(VLOOKUP($A88,PLANILHA!$A$3:$I$397,2,0)),"",VLOOKUP($A88,PLANILHA!$A$3:$I$397,2,0))</f>
        <v/>
      </c>
      <c r="C88" s="373" t="str">
        <f>IF(ISERROR(VLOOKUP($A88,PLANILHA!$A$3:$I$397,3,0)),"",VLOOKUP($A88,PLANILHA!$A$3:$I$397,3,0))</f>
        <v/>
      </c>
      <c r="D88" s="374" t="str">
        <f>IF(ISERROR(VLOOKUP($A88,PLANILHA!$A$3:$I$397,4,0)),"",VLOOKUP($A88,PLANILHA!$A$3:$I$397,4,0))</f>
        <v/>
      </c>
      <c r="E88" s="374" t="str">
        <f>IF(ISERROR(VLOOKUP($A88,PLANILHA!$A$3:$I$397,5,0)),"",VLOOKUP($A88,PLANILHA!$A$3:$I$397,5,0))</f>
        <v/>
      </c>
      <c r="F88" s="375" t="str">
        <f>IF(ISERROR(VLOOKUP($A88,PLANILHA!$A$3:$I$397,6,0)),"",VLOOKUP($A88,PLANILHA!$A$3:$I$397,6,0))</f>
        <v/>
      </c>
      <c r="G88" s="375" t="str">
        <f>IF(ISERROR(VLOOKUP($A88,PLANILHA!$A$3:$I$397,7,0)),"",VLOOKUP($A88,PLANILHA!$A$3:$I$397,7,0))</f>
        <v/>
      </c>
      <c r="H88" s="375" t="str">
        <f>IF(ISERROR(VLOOKUP($A88,PLANILHA!$A$3:$I$397,8,0)),"",VLOOKUP($A88,PLANILHA!$A$3:$I$397,8,0))</f>
        <v/>
      </c>
      <c r="I88" s="1670" t="str">
        <f>IF(ISERROR(VLOOKUP($A88,PLANILHA!$A$3:$I$483,9,0)),"",VLOOKUP($A88,PLANILHA!$A$3:$I$483,9,0))</f>
        <v/>
      </c>
    </row>
    <row r="89" spans="1:9" ht="15" x14ac:dyDescent="0.25">
      <c r="A89" s="1">
        <v>79</v>
      </c>
      <c r="B89" s="1665" t="str">
        <f>IF(ISERROR(VLOOKUP($A89,PLANILHA!$A$3:$I$397,2,0)),"",VLOOKUP($A89,PLANILHA!$A$3:$I$397,2,0))</f>
        <v/>
      </c>
      <c r="C89" s="1665" t="str">
        <f>IF(ISERROR(VLOOKUP($A89,PLANILHA!$A$3:$I$397,3,0)),"",VLOOKUP($A89,PLANILHA!$A$3:$I$397,3,0))</f>
        <v/>
      </c>
      <c r="D89" s="1671" t="str">
        <f>IF(ISERROR(VLOOKUP($A89,PLANILHA!$A$3:$I$397,4,0)),"",VLOOKUP($A89,PLANILHA!$A$3:$I$397,4,0))</f>
        <v/>
      </c>
      <c r="E89" s="1671" t="str">
        <f>IF(ISERROR(VLOOKUP($A89,PLANILHA!$A$3:$I$397,5,0)),"",VLOOKUP($A89,PLANILHA!$A$3:$I$397,5,0))</f>
        <v/>
      </c>
      <c r="F89" s="1672" t="str">
        <f>IF(ISERROR(VLOOKUP($A89,PLANILHA!$A$3:$I$397,6,0)),"",VLOOKUP($A89,PLANILHA!$A$3:$I$397,6,0))</f>
        <v/>
      </c>
      <c r="G89" s="1672" t="str">
        <f>IF(ISERROR(VLOOKUP($A89,PLANILHA!$A$3:$I$397,7,0)),"",VLOOKUP($A89,PLANILHA!$A$3:$I$397,7,0))</f>
        <v/>
      </c>
      <c r="H89" s="1672" t="str">
        <f>IF(ISERROR(VLOOKUP($A89,PLANILHA!$A$3:$I$397,8,0)),"",VLOOKUP($A89,PLANILHA!$A$3:$I$397,8,0))</f>
        <v/>
      </c>
      <c r="I89" s="1669" t="str">
        <f>IF(ISERROR(VLOOKUP($A89,PLANILHA!$A$3:$I$483,9,0)),"",VLOOKUP($A89,PLANILHA!$A$3:$I$483,9,0))</f>
        <v/>
      </c>
    </row>
    <row r="90" spans="1:9" ht="15" x14ac:dyDescent="0.25">
      <c r="A90" s="1">
        <v>80</v>
      </c>
      <c r="B90" s="373" t="str">
        <f>IF(ISERROR(VLOOKUP($A90,PLANILHA!$A$3:$I$397,2,0)),"",VLOOKUP($A90,PLANILHA!$A$3:$I$397,2,0))</f>
        <v/>
      </c>
      <c r="C90" s="373" t="str">
        <f>IF(ISERROR(VLOOKUP($A90,PLANILHA!$A$3:$I$397,3,0)),"",VLOOKUP($A90,PLANILHA!$A$3:$I$397,3,0))</f>
        <v/>
      </c>
      <c r="D90" s="374" t="str">
        <f>IF(ISERROR(VLOOKUP($A90,PLANILHA!$A$3:$I$397,4,0)),"",VLOOKUP($A90,PLANILHA!$A$3:$I$397,4,0))</f>
        <v/>
      </c>
      <c r="E90" s="374" t="str">
        <f>IF(ISERROR(VLOOKUP($A90,PLANILHA!$A$3:$I$397,5,0)),"",VLOOKUP($A90,PLANILHA!$A$3:$I$397,5,0))</f>
        <v/>
      </c>
      <c r="F90" s="375" t="str">
        <f>IF(ISERROR(VLOOKUP($A90,PLANILHA!$A$3:$I$397,6,0)),"",VLOOKUP($A90,PLANILHA!$A$3:$I$397,6,0))</f>
        <v/>
      </c>
      <c r="G90" s="375" t="str">
        <f>IF(ISERROR(VLOOKUP($A90,PLANILHA!$A$3:$I$397,7,0)),"",VLOOKUP($A90,PLANILHA!$A$3:$I$397,7,0))</f>
        <v/>
      </c>
      <c r="H90" s="375" t="str">
        <f>IF(ISERROR(VLOOKUP($A90,PLANILHA!$A$3:$I$397,8,0)),"",VLOOKUP($A90,PLANILHA!$A$3:$I$397,8,0))</f>
        <v/>
      </c>
      <c r="I90" s="1670" t="str">
        <f>IF(ISERROR(VLOOKUP($A90,PLANILHA!$A$3:$I$483,9,0)),"",VLOOKUP($A90,PLANILHA!$A$3:$I$483,9,0))</f>
        <v/>
      </c>
    </row>
    <row r="91" spans="1:9" ht="15" x14ac:dyDescent="0.25">
      <c r="A91" s="1">
        <v>81</v>
      </c>
      <c r="B91" s="1665" t="str">
        <f>IF(ISERROR(VLOOKUP($A91,PLANILHA!$A$3:$I$397,2,0)),"",VLOOKUP($A91,PLANILHA!$A$3:$I$397,2,0))</f>
        <v/>
      </c>
      <c r="C91" s="1665" t="str">
        <f>IF(ISERROR(VLOOKUP($A91,PLANILHA!$A$3:$I$397,3,0)),"",VLOOKUP($A91,PLANILHA!$A$3:$I$397,3,0))</f>
        <v/>
      </c>
      <c r="D91" s="1671" t="str">
        <f>IF(ISERROR(VLOOKUP($A91,PLANILHA!$A$3:$I$397,4,0)),"",VLOOKUP($A91,PLANILHA!$A$3:$I$397,4,0))</f>
        <v/>
      </c>
      <c r="E91" s="1671" t="str">
        <f>IF(ISERROR(VLOOKUP($A91,PLANILHA!$A$3:$I$397,5,0)),"",VLOOKUP($A91,PLANILHA!$A$3:$I$397,5,0))</f>
        <v/>
      </c>
      <c r="F91" s="1672" t="str">
        <f>IF(ISERROR(VLOOKUP($A91,PLANILHA!$A$3:$I$397,6,0)),"",VLOOKUP($A91,PLANILHA!$A$3:$I$397,6,0))</f>
        <v/>
      </c>
      <c r="G91" s="1672" t="str">
        <f>IF(ISERROR(VLOOKUP($A91,PLANILHA!$A$3:$I$397,7,0)),"",VLOOKUP($A91,PLANILHA!$A$3:$I$397,7,0))</f>
        <v/>
      </c>
      <c r="H91" s="1672" t="str">
        <f>IF(ISERROR(VLOOKUP($A91,PLANILHA!$A$3:$I$397,8,0)),"",VLOOKUP($A91,PLANILHA!$A$3:$I$397,8,0))</f>
        <v/>
      </c>
      <c r="I91" s="1669" t="str">
        <f>IF(ISERROR(VLOOKUP($A91,PLANILHA!$A$3:$I$483,9,0)),"",VLOOKUP($A91,PLANILHA!$A$3:$I$483,9,0))</f>
        <v/>
      </c>
    </row>
    <row r="92" spans="1:9" ht="15" x14ac:dyDescent="0.25">
      <c r="A92" s="1">
        <v>82</v>
      </c>
      <c r="B92" s="373" t="str">
        <f>IF(ISERROR(VLOOKUP($A92,PLANILHA!$A$3:$I$397,2,0)),"",VLOOKUP($A92,PLANILHA!$A$3:$I$397,2,0))</f>
        <v/>
      </c>
      <c r="C92" s="373" t="str">
        <f>IF(ISERROR(VLOOKUP($A92,PLANILHA!$A$3:$I$397,3,0)),"",VLOOKUP($A92,PLANILHA!$A$3:$I$397,3,0))</f>
        <v/>
      </c>
      <c r="D92" s="374" t="str">
        <f>IF(ISERROR(VLOOKUP($A92,PLANILHA!$A$3:$I$397,4,0)),"",VLOOKUP($A92,PLANILHA!$A$3:$I$397,4,0))</f>
        <v/>
      </c>
      <c r="E92" s="374" t="str">
        <f>IF(ISERROR(VLOOKUP($A92,PLANILHA!$A$3:$I$397,5,0)),"",VLOOKUP($A92,PLANILHA!$A$3:$I$397,5,0))</f>
        <v/>
      </c>
      <c r="F92" s="375" t="str">
        <f>IF(ISERROR(VLOOKUP($A92,PLANILHA!$A$3:$I$397,6,0)),"",VLOOKUP($A92,PLANILHA!$A$3:$I$397,6,0))</f>
        <v/>
      </c>
      <c r="G92" s="375" t="str">
        <f>IF(ISERROR(VLOOKUP($A92,PLANILHA!$A$3:$I$397,7,0)),"",VLOOKUP($A92,PLANILHA!$A$3:$I$397,7,0))</f>
        <v/>
      </c>
      <c r="H92" s="375" t="str">
        <f>IF(ISERROR(VLOOKUP($A92,PLANILHA!$A$3:$I$397,8,0)),"",VLOOKUP($A92,PLANILHA!$A$3:$I$397,8,0))</f>
        <v/>
      </c>
      <c r="I92" s="1670" t="str">
        <f>IF(ISERROR(VLOOKUP($A92,PLANILHA!$A$3:$I$483,9,0)),"",VLOOKUP($A92,PLANILHA!$A$3:$I$483,9,0))</f>
        <v/>
      </c>
    </row>
    <row r="93" spans="1:9" ht="15" x14ac:dyDescent="0.25">
      <c r="A93" s="1">
        <v>83</v>
      </c>
      <c r="B93" s="1665" t="str">
        <f>IF(ISERROR(VLOOKUP($A93,PLANILHA!$A$3:$I$397,2,0)),"",VLOOKUP($A93,PLANILHA!$A$3:$I$397,2,0))</f>
        <v/>
      </c>
      <c r="C93" s="1665" t="str">
        <f>IF(ISERROR(VLOOKUP($A93,PLANILHA!$A$3:$I$397,3,0)),"",VLOOKUP($A93,PLANILHA!$A$3:$I$397,3,0))</f>
        <v/>
      </c>
      <c r="D93" s="1671" t="str">
        <f>IF(ISERROR(VLOOKUP($A93,PLANILHA!$A$3:$I$397,4,0)),"",VLOOKUP($A93,PLANILHA!$A$3:$I$397,4,0))</f>
        <v/>
      </c>
      <c r="E93" s="1671" t="str">
        <f>IF(ISERROR(VLOOKUP($A93,PLANILHA!$A$3:$I$397,5,0)),"",VLOOKUP($A93,PLANILHA!$A$3:$I$397,5,0))</f>
        <v/>
      </c>
      <c r="F93" s="1672" t="str">
        <f>IF(ISERROR(VLOOKUP($A93,PLANILHA!$A$3:$I$397,6,0)),"",VLOOKUP($A93,PLANILHA!$A$3:$I$397,6,0))</f>
        <v/>
      </c>
      <c r="G93" s="1672" t="str">
        <f>IF(ISERROR(VLOOKUP($A93,PLANILHA!$A$3:$I$397,7,0)),"",VLOOKUP($A93,PLANILHA!$A$3:$I$397,7,0))</f>
        <v/>
      </c>
      <c r="H93" s="1672" t="str">
        <f>IF(ISERROR(VLOOKUP($A93,PLANILHA!$A$3:$I$397,8,0)),"",VLOOKUP($A93,PLANILHA!$A$3:$I$397,8,0))</f>
        <v/>
      </c>
      <c r="I93" s="1669"/>
    </row>
    <row r="94" spans="1:9" ht="15" x14ac:dyDescent="0.25">
      <c r="A94" s="1">
        <v>84</v>
      </c>
      <c r="B94" s="373" t="str">
        <f>IF(ISERROR(VLOOKUP($A94,PLANILHA!$A$3:$I$397,2,0)),"",VLOOKUP($A94,PLANILHA!$A$3:$I$397,2,0))</f>
        <v/>
      </c>
      <c r="C94" s="373" t="str">
        <f>IF(ISERROR(VLOOKUP($A94,PLANILHA!$A$3:$I$397,3,0)),"",VLOOKUP($A94,PLANILHA!$A$3:$I$397,3,0))</f>
        <v/>
      </c>
      <c r="D94" s="374" t="str">
        <f>IF(ISERROR(VLOOKUP($A94,PLANILHA!$A$3:$I$397,4,0)),"",VLOOKUP($A94,PLANILHA!$A$3:$I$397,4,0))</f>
        <v/>
      </c>
      <c r="E94" s="374" t="str">
        <f>IF(ISERROR(VLOOKUP($A94,PLANILHA!$A$3:$I$397,5,0)),"",VLOOKUP($A94,PLANILHA!$A$3:$I$397,5,0))</f>
        <v/>
      </c>
      <c r="F94" s="375" t="str">
        <f>IF(ISERROR(VLOOKUP($A94,PLANILHA!$A$3:$I$397,6,0)),"",VLOOKUP($A94,PLANILHA!$A$3:$I$397,6,0))</f>
        <v/>
      </c>
      <c r="G94" s="375" t="str">
        <f>IF(ISERROR(VLOOKUP($A94,PLANILHA!$A$3:$I$397,7,0)),"",VLOOKUP($A94,PLANILHA!$A$3:$I$397,7,0))</f>
        <v/>
      </c>
      <c r="H94" s="375" t="str">
        <f>IF(ISERROR(VLOOKUP($A94,PLANILHA!$A$3:$I$397,8,0)),"",VLOOKUP($A94,PLANILHA!$A$3:$I$397,8,0))</f>
        <v/>
      </c>
      <c r="I94" s="1670" t="str">
        <f>IF(ISERROR(VLOOKUP($A94,PLANILHA!$A$3:$I$483,9,0)),"",VLOOKUP($A94,PLANILHA!$A$3:$I$483,9,0))</f>
        <v/>
      </c>
    </row>
    <row r="95" spans="1:9" ht="15" x14ac:dyDescent="0.25">
      <c r="A95" s="1">
        <v>85</v>
      </c>
      <c r="B95" s="1665" t="str">
        <f>IF(ISERROR(VLOOKUP($A95,PLANILHA!$A$3:$I$397,2,0)),"",VLOOKUP($A95,PLANILHA!$A$3:$I$397,2,0))</f>
        <v/>
      </c>
      <c r="C95" s="1665" t="str">
        <f>IF(ISERROR(VLOOKUP($A95,PLANILHA!$A$3:$I$397,3,0)),"",VLOOKUP($A95,PLANILHA!$A$3:$I$397,3,0))</f>
        <v/>
      </c>
      <c r="D95" s="1671" t="str">
        <f>IF(ISERROR(VLOOKUP($A95,PLANILHA!$A$3:$I$397,4,0)),"",VLOOKUP($A95,PLANILHA!$A$3:$I$397,4,0))</f>
        <v/>
      </c>
      <c r="E95" s="1671" t="str">
        <f>IF(ISERROR(VLOOKUP($A95,PLANILHA!$A$3:$I$397,5,0)),"",VLOOKUP($A95,PLANILHA!$A$3:$I$397,5,0))</f>
        <v/>
      </c>
      <c r="F95" s="1672" t="str">
        <f>IF(ISERROR(VLOOKUP($A95,PLANILHA!$A$3:$I$397,6,0)),"",VLOOKUP($A95,PLANILHA!$A$3:$I$397,6,0))</f>
        <v/>
      </c>
      <c r="G95" s="1672" t="str">
        <f>IF(ISERROR(VLOOKUP($A95,PLANILHA!$A$3:$I$397,7,0)),"",VLOOKUP($A95,PLANILHA!$A$3:$I$397,7,0))</f>
        <v/>
      </c>
      <c r="H95" s="1672" t="str">
        <f>IF(ISERROR(VLOOKUP($A95,PLANILHA!$A$3:$I$397,8,0)),"",VLOOKUP($A95,PLANILHA!$A$3:$I$397,8,0))</f>
        <v/>
      </c>
      <c r="I95" s="1669" t="str">
        <f>IF(ISERROR(VLOOKUP($A95,PLANILHA!$A$3:$I$483,9,0)),"",VLOOKUP($A95,PLANILHA!$A$3:$I$483,9,0))</f>
        <v/>
      </c>
    </row>
    <row r="96" spans="1:9" ht="15" x14ac:dyDescent="0.25">
      <c r="A96" s="1">
        <v>86</v>
      </c>
      <c r="B96" s="373" t="str">
        <f>IF(ISERROR(VLOOKUP($A96,PLANILHA!$A$3:$I$397,2,0)),"",VLOOKUP($A96,PLANILHA!$A$3:$I$397,2,0))</f>
        <v/>
      </c>
      <c r="C96" s="373" t="str">
        <f>IF(ISERROR(VLOOKUP($A96,PLANILHA!$A$3:$I$397,3,0)),"",VLOOKUP($A96,PLANILHA!$A$3:$I$397,3,0))</f>
        <v/>
      </c>
      <c r="D96" s="374" t="str">
        <f>IF(ISERROR(VLOOKUP($A96,PLANILHA!$A$3:$I$397,4,0)),"",VLOOKUP($A96,PLANILHA!$A$3:$I$397,4,0))</f>
        <v/>
      </c>
      <c r="E96" s="374" t="str">
        <f>IF(ISERROR(VLOOKUP($A96,PLANILHA!$A$3:$I$397,5,0)),"",VLOOKUP($A96,PLANILHA!$A$3:$I$397,5,0))</f>
        <v/>
      </c>
      <c r="F96" s="375" t="str">
        <f>IF(ISERROR(VLOOKUP($A96,PLANILHA!$A$3:$I$397,6,0)),"",VLOOKUP($A96,PLANILHA!$A$3:$I$397,6,0))</f>
        <v/>
      </c>
      <c r="G96" s="375" t="str">
        <f>IF(ISERROR(VLOOKUP($A96,PLANILHA!$A$3:$I$397,7,0)),"",VLOOKUP($A96,PLANILHA!$A$3:$I$397,7,0))</f>
        <v/>
      </c>
      <c r="H96" s="375" t="str">
        <f>IF(ISERROR(VLOOKUP($A96,PLANILHA!$A$3:$I$397,8,0)),"",VLOOKUP($A96,PLANILHA!$A$3:$I$397,8,0))</f>
        <v/>
      </c>
      <c r="I96" s="1670" t="str">
        <f>IF(ISERROR(VLOOKUP($A96,PLANILHA!$A$3:$I$483,9,0)),"",VLOOKUP($A96,PLANILHA!$A$3:$I$483,9,0))</f>
        <v/>
      </c>
    </row>
    <row r="97" spans="1:9" ht="15" x14ac:dyDescent="0.25">
      <c r="A97" s="1">
        <v>87</v>
      </c>
      <c r="B97" s="1665" t="str">
        <f>IF(ISERROR(VLOOKUP($A97,PLANILHA!$A$3:$I$397,2,0)),"",VLOOKUP($A97,PLANILHA!$A$3:$I$397,2,0))</f>
        <v/>
      </c>
      <c r="C97" s="1665" t="str">
        <f>IF(ISERROR(VLOOKUP($A97,PLANILHA!$A$3:$I$397,3,0)),"",VLOOKUP($A97,PLANILHA!$A$3:$I$397,3,0))</f>
        <v/>
      </c>
      <c r="D97" s="1671" t="str">
        <f>IF(ISERROR(VLOOKUP($A97,PLANILHA!$A$3:$I$397,4,0)),"",VLOOKUP($A97,PLANILHA!$A$3:$I$397,4,0))</f>
        <v/>
      </c>
      <c r="E97" s="1671" t="str">
        <f>IF(ISERROR(VLOOKUP($A97,PLANILHA!$A$3:$I$397,5,0)),"",VLOOKUP($A97,PLANILHA!$A$3:$I$397,5,0))</f>
        <v/>
      </c>
      <c r="F97" s="1672" t="str">
        <f>IF(ISERROR(VLOOKUP($A97,PLANILHA!$A$3:$I$397,6,0)),"",VLOOKUP($A97,PLANILHA!$A$3:$I$397,6,0))</f>
        <v/>
      </c>
      <c r="G97" s="1672" t="str">
        <f>IF(ISERROR(VLOOKUP($A97,PLANILHA!$A$3:$I$397,7,0)),"",VLOOKUP($A97,PLANILHA!$A$3:$I$397,7,0))</f>
        <v/>
      </c>
      <c r="H97" s="1672" t="str">
        <f>IF(ISERROR(VLOOKUP($A97,PLANILHA!$A$3:$I$397,8,0)),"",VLOOKUP($A97,PLANILHA!$A$3:$I$397,8,0))</f>
        <v/>
      </c>
      <c r="I97" s="1669" t="str">
        <f>IF(ISERROR(VLOOKUP($A97,PLANILHA!$A$3:$I$483,9,0)),"",VLOOKUP($A97,PLANILHA!$A$3:$I$483,9,0))</f>
        <v/>
      </c>
    </row>
    <row r="98" spans="1:9" ht="15" x14ac:dyDescent="0.25">
      <c r="A98" s="1">
        <v>88</v>
      </c>
      <c r="B98" s="373" t="str">
        <f>IF(ISERROR(VLOOKUP($A98,PLANILHA!$A$3:$I$397,2,0)),"",VLOOKUP($A98,PLANILHA!$A$3:$I$397,2,0))</f>
        <v/>
      </c>
      <c r="C98" s="373" t="str">
        <f>IF(ISERROR(VLOOKUP($A98,PLANILHA!$A$3:$I$397,3,0)),"",VLOOKUP($A98,PLANILHA!$A$3:$I$397,3,0))</f>
        <v/>
      </c>
      <c r="D98" s="374" t="str">
        <f>IF(ISERROR(VLOOKUP($A98,PLANILHA!$A$3:$I$397,4,0)),"",VLOOKUP($A98,PLANILHA!$A$3:$I$397,4,0))</f>
        <v/>
      </c>
      <c r="E98" s="374" t="str">
        <f>IF(ISERROR(VLOOKUP($A98,PLANILHA!$A$3:$I$397,5,0)),"",VLOOKUP($A98,PLANILHA!$A$3:$I$397,5,0))</f>
        <v/>
      </c>
      <c r="F98" s="375" t="str">
        <f>IF(ISERROR(VLOOKUP($A98,PLANILHA!$A$3:$I$397,6,0)),"",VLOOKUP($A98,PLANILHA!$A$3:$I$397,6,0))</f>
        <v/>
      </c>
      <c r="G98" s="375" t="str">
        <f>IF(ISERROR(VLOOKUP($A98,PLANILHA!$A$3:$I$397,7,0)),"",VLOOKUP($A98,PLANILHA!$A$3:$I$397,7,0))</f>
        <v/>
      </c>
      <c r="H98" s="375" t="str">
        <f>IF(ISERROR(VLOOKUP($A98,PLANILHA!$A$3:$I$397,8,0)),"",VLOOKUP($A98,PLANILHA!$A$3:$I$397,8,0))</f>
        <v/>
      </c>
      <c r="I98" s="1670" t="str">
        <f>IF(ISERROR(VLOOKUP($A98,PLANILHA!$A$3:$I$483,9,0)),"",VLOOKUP($A98,PLANILHA!$A$3:$I$483,9,0))</f>
        <v/>
      </c>
    </row>
    <row r="99" spans="1:9" ht="15" x14ac:dyDescent="0.25">
      <c r="A99" s="1">
        <v>89</v>
      </c>
      <c r="B99" s="1665" t="str">
        <f>IF(ISERROR(VLOOKUP($A99,PLANILHA!$A$3:$I$397,2,0)),"",VLOOKUP($A99,PLANILHA!$A$3:$I$397,2,0))</f>
        <v/>
      </c>
      <c r="C99" s="1665" t="str">
        <f>IF(ISERROR(VLOOKUP($A99,PLANILHA!$A$3:$I$397,3,0)),"",VLOOKUP($A99,PLANILHA!$A$3:$I$397,3,0))</f>
        <v/>
      </c>
      <c r="D99" s="1671" t="str">
        <f>IF(ISERROR(VLOOKUP($A99,PLANILHA!$A$3:$I$397,4,0)),"",VLOOKUP($A99,PLANILHA!$A$3:$I$397,4,0))</f>
        <v/>
      </c>
      <c r="E99" s="1671" t="str">
        <f>IF(ISERROR(VLOOKUP($A99,PLANILHA!$A$3:$I$397,5,0)),"",VLOOKUP($A99,PLANILHA!$A$3:$I$397,5,0))</f>
        <v/>
      </c>
      <c r="F99" s="1672" t="str">
        <f>IF(ISERROR(VLOOKUP($A99,PLANILHA!$A$3:$I$397,6,0)),"",VLOOKUP($A99,PLANILHA!$A$3:$I$397,6,0))</f>
        <v/>
      </c>
      <c r="G99" s="1672" t="str">
        <f>IF(ISERROR(VLOOKUP($A99,PLANILHA!$A$3:$I$397,7,0)),"",VLOOKUP($A99,PLANILHA!$A$3:$I$397,7,0))</f>
        <v/>
      </c>
      <c r="H99" s="1672" t="str">
        <f>IF(ISERROR(VLOOKUP($A99,PLANILHA!$A$3:$I$397,8,0)),"",VLOOKUP($A99,PLANILHA!$A$3:$I$397,8,0))</f>
        <v/>
      </c>
      <c r="I99" s="1669" t="str">
        <f>IF(ISERROR(VLOOKUP($A99,PLANILHA!$A$3:$I$483,9,0)),"",VLOOKUP($A99,PLANILHA!$A$3:$I$483,9,0))</f>
        <v/>
      </c>
    </row>
    <row r="100" spans="1:9" ht="15" x14ac:dyDescent="0.25">
      <c r="A100" s="1">
        <v>90</v>
      </c>
      <c r="B100" s="373" t="str">
        <f>IF(ISERROR(VLOOKUP($A100,PLANILHA!$A$3:$I$397,2,0)),"",VLOOKUP($A100,PLANILHA!$A$3:$I$397,2,0))</f>
        <v/>
      </c>
      <c r="C100" s="373" t="str">
        <f>IF(ISERROR(VLOOKUP($A100,PLANILHA!$A$3:$I$397,3,0)),"",VLOOKUP($A100,PLANILHA!$A$3:$I$397,3,0))</f>
        <v/>
      </c>
      <c r="D100" s="374" t="str">
        <f>IF(ISERROR(VLOOKUP($A100,PLANILHA!$A$3:$I$397,4,0)),"",VLOOKUP($A100,PLANILHA!$A$3:$I$397,4,0))</f>
        <v/>
      </c>
      <c r="E100" s="374" t="str">
        <f>IF(ISERROR(VLOOKUP($A100,PLANILHA!$A$3:$I$397,5,0)),"",VLOOKUP($A100,PLANILHA!$A$3:$I$397,5,0))</f>
        <v/>
      </c>
      <c r="F100" s="375" t="str">
        <f>IF(ISERROR(VLOOKUP($A100,PLANILHA!$A$3:$I$397,6,0)),"",VLOOKUP($A100,PLANILHA!$A$3:$I$397,6,0))</f>
        <v/>
      </c>
      <c r="G100" s="375" t="str">
        <f>IF(ISERROR(VLOOKUP($A100,PLANILHA!$A$3:$I$397,7,0)),"",VLOOKUP($A100,PLANILHA!$A$3:$I$397,7,0))</f>
        <v/>
      </c>
      <c r="H100" s="375" t="str">
        <f>IF(ISERROR(VLOOKUP($A100,PLANILHA!$A$3:$I$397,8,0)),"",VLOOKUP($A100,PLANILHA!$A$3:$I$397,8,0))</f>
        <v/>
      </c>
      <c r="I100" s="1670" t="str">
        <f>IF(ISERROR(VLOOKUP($A100,PLANILHA!$A$3:$I$483,9,0)),"",VLOOKUP($A100,PLANILHA!$A$3:$I$483,9,0))</f>
        <v/>
      </c>
    </row>
    <row r="101" spans="1:9" ht="15" x14ac:dyDescent="0.25">
      <c r="A101" s="1">
        <v>91</v>
      </c>
      <c r="B101" s="1665" t="str">
        <f>IF(ISERROR(VLOOKUP($A101,PLANILHA!$A$3:$I$397,2,0)),"",VLOOKUP($A101,PLANILHA!$A$3:$I$397,2,0))</f>
        <v/>
      </c>
      <c r="C101" s="1665" t="str">
        <f>IF(ISERROR(VLOOKUP($A101,PLANILHA!$A$3:$I$397,3,0)),"",VLOOKUP($A101,PLANILHA!$A$3:$I$397,3,0))</f>
        <v/>
      </c>
      <c r="D101" s="1671" t="str">
        <f>IF(ISERROR(VLOOKUP($A101,PLANILHA!$A$3:$I$397,4,0)),"",VLOOKUP($A101,PLANILHA!$A$3:$I$397,4,0))</f>
        <v/>
      </c>
      <c r="E101" s="1671" t="str">
        <f>IF(ISERROR(VLOOKUP($A101,PLANILHA!$A$3:$I$397,5,0)),"",VLOOKUP($A101,PLANILHA!$A$3:$I$397,5,0))</f>
        <v/>
      </c>
      <c r="F101" s="1672" t="str">
        <f>IF(ISERROR(VLOOKUP($A101,PLANILHA!$A$3:$I$397,6,0)),"",VLOOKUP($A101,PLANILHA!$A$3:$I$397,6,0))</f>
        <v/>
      </c>
      <c r="G101" s="1672" t="str">
        <f>IF(ISERROR(VLOOKUP($A101,PLANILHA!$A$3:$I$397,7,0)),"",VLOOKUP($A101,PLANILHA!$A$3:$I$397,7,0))</f>
        <v/>
      </c>
      <c r="H101" s="1672" t="str">
        <f>IF(ISERROR(VLOOKUP($A101,PLANILHA!$A$3:$I$397,8,0)),"",VLOOKUP($A101,PLANILHA!$A$3:$I$397,8,0))</f>
        <v/>
      </c>
      <c r="I101" s="1669" t="str">
        <f>IF(ISERROR(VLOOKUP($A101,PLANILHA!$A$3:$I$483,9,0)),"",VLOOKUP($A101,PLANILHA!$A$3:$I$483,9,0))</f>
        <v/>
      </c>
    </row>
    <row r="102" spans="1:9" ht="15" x14ac:dyDescent="0.25">
      <c r="A102" s="1">
        <v>92</v>
      </c>
      <c r="B102" s="373" t="str">
        <f>IF(ISERROR(VLOOKUP($A102,PLANILHA!$A$3:$I$397,2,0)),"",VLOOKUP($A102,PLANILHA!$A$3:$I$397,2,0))</f>
        <v/>
      </c>
      <c r="C102" s="373" t="str">
        <f>IF(ISERROR(VLOOKUP($A102,PLANILHA!$A$3:$I$397,3,0)),"",VLOOKUP($A102,PLANILHA!$A$3:$I$397,3,0))</f>
        <v/>
      </c>
      <c r="D102" s="374" t="str">
        <f>IF(ISERROR(VLOOKUP($A102,PLANILHA!$A$3:$I$397,4,0)),"",VLOOKUP($A102,PLANILHA!$A$3:$I$397,4,0))</f>
        <v/>
      </c>
      <c r="E102" s="374" t="str">
        <f>IF(ISERROR(VLOOKUP($A102,PLANILHA!$A$3:$I$397,5,0)),"",VLOOKUP($A102,PLANILHA!$A$3:$I$397,5,0))</f>
        <v/>
      </c>
      <c r="F102" s="375" t="str">
        <f>IF(ISERROR(VLOOKUP($A102,PLANILHA!$A$3:$I$397,6,0)),"",VLOOKUP($A102,PLANILHA!$A$3:$I$397,6,0))</f>
        <v/>
      </c>
      <c r="G102" s="375" t="str">
        <f>IF(ISERROR(VLOOKUP($A102,PLANILHA!$A$3:$I$397,7,0)),"",VLOOKUP($A102,PLANILHA!$A$3:$I$397,7,0))</f>
        <v/>
      </c>
      <c r="H102" s="375" t="str">
        <f>IF(ISERROR(VLOOKUP($A102,PLANILHA!$A$3:$I$397,8,0)),"",VLOOKUP($A102,PLANILHA!$A$3:$I$397,8,0))</f>
        <v/>
      </c>
      <c r="I102" s="1670" t="str">
        <f>IF(ISERROR(VLOOKUP($A102,PLANILHA!$A$3:$I$483,9,0)),"",VLOOKUP($A102,PLANILHA!$A$3:$I$483,9,0))</f>
        <v/>
      </c>
    </row>
    <row r="103" spans="1:9" ht="15" x14ac:dyDescent="0.25">
      <c r="A103" s="1">
        <v>93</v>
      </c>
      <c r="B103" s="535" t="str">
        <f>IF(ISERROR(VLOOKUP($A103,PLANILHA!$A$3:$I$397,2,0)),"",VLOOKUP($A103,PLANILHA!$A$3:$I$397,2,0))</f>
        <v/>
      </c>
      <c r="C103" s="535" t="str">
        <f>IF(ISERROR(VLOOKUP($A103,PLANILHA!$A$3:$I$397,3,0)),"",VLOOKUP($A103,PLANILHA!$A$3:$I$397,3,0))</f>
        <v/>
      </c>
      <c r="D103" s="536" t="str">
        <f>IF(ISERROR(VLOOKUP($A103,PLANILHA!$A$3:$I$397,4,0)),"",VLOOKUP($A103,PLANILHA!$A$3:$I$397,4,0))</f>
        <v/>
      </c>
      <c r="E103" s="536" t="str">
        <f>IF(ISERROR(VLOOKUP($A103,PLANILHA!$A$3:$I$397,5,0)),"",VLOOKUP($A103,PLANILHA!$A$3:$I$397,5,0))</f>
        <v/>
      </c>
      <c r="F103" s="537" t="str">
        <f>IF(ISERROR(VLOOKUP($A103,PLANILHA!$A$3:$I$397,6,0)),"",VLOOKUP($A103,PLANILHA!$A$3:$I$397,6,0))</f>
        <v/>
      </c>
      <c r="G103" s="537" t="str">
        <f>IF(ISERROR(VLOOKUP($A103,PLANILHA!$A$3:$I$397,7,0)),"",VLOOKUP($A103,PLANILHA!$A$3:$I$397,7,0))</f>
        <v/>
      </c>
      <c r="H103" s="537" t="str">
        <f>IF(ISERROR(VLOOKUP($A103,PLANILHA!$A$3:$I$397,8,0)),"",VLOOKUP($A103,PLANILHA!$A$3:$I$397,8,0))</f>
        <v/>
      </c>
      <c r="I103" s="1669" t="str">
        <f>IF(ISERROR(VLOOKUP($A103,PLANILHA!$A$3:$I$483,9,0)),"",VLOOKUP($A103,PLANILHA!$A$3:$I$483,9,0))</f>
        <v/>
      </c>
    </row>
    <row r="104" spans="1:9" ht="15" x14ac:dyDescent="0.25">
      <c r="A104" s="1">
        <v>94</v>
      </c>
      <c r="B104" s="373" t="str">
        <f>IF(ISERROR(VLOOKUP($A104,PLANILHA!$A$3:$I$397,2,0)),"",VLOOKUP($A104,PLANILHA!$A$3:$I$397,2,0))</f>
        <v/>
      </c>
      <c r="C104" s="373" t="str">
        <f>IF(ISERROR(VLOOKUP($A104,PLANILHA!$A$3:$I$397,3,0)),"",VLOOKUP($A104,PLANILHA!$A$3:$I$397,3,0))</f>
        <v/>
      </c>
      <c r="D104" s="374" t="str">
        <f>IF(ISERROR(VLOOKUP($A104,PLANILHA!$A$3:$I$397,4,0)),"",VLOOKUP($A104,PLANILHA!$A$3:$I$397,4,0))</f>
        <v/>
      </c>
      <c r="E104" s="374" t="str">
        <f>IF(ISERROR(VLOOKUP($A104,PLANILHA!$A$3:$I$397,5,0)),"",VLOOKUP($A104,PLANILHA!$A$3:$I$397,5,0))</f>
        <v/>
      </c>
      <c r="F104" s="375" t="str">
        <f>IF(ISERROR(VLOOKUP($A104,PLANILHA!$A$3:$I$397,6,0)),"",VLOOKUP($A104,PLANILHA!$A$3:$I$397,6,0))</f>
        <v/>
      </c>
      <c r="G104" s="375" t="str">
        <f>IF(ISERROR(VLOOKUP($A104,PLANILHA!$A$3:$I$397,7,0)),"",VLOOKUP($A104,PLANILHA!$A$3:$I$397,7,0))</f>
        <v/>
      </c>
      <c r="H104" s="375" t="str">
        <f>IF(ISERROR(VLOOKUP($A104,PLANILHA!$A$3:$I$397,8,0)),"",VLOOKUP($A104,PLANILHA!$A$3:$I$397,8,0))</f>
        <v/>
      </c>
      <c r="I104" s="1670" t="str">
        <f>IF(ISERROR(VLOOKUP($A104,PLANILHA!$A$3:$I$483,9,0)),"",VLOOKUP($A104,PLANILHA!$A$3:$I$483,9,0))</f>
        <v/>
      </c>
    </row>
    <row r="105" spans="1:9" ht="15" x14ac:dyDescent="0.25">
      <c r="A105" s="1">
        <v>95</v>
      </c>
      <c r="B105" s="535" t="str">
        <f>IF(ISERROR(VLOOKUP($A105,PLANILHA!$A$3:$I$397,2,0)),"",VLOOKUP($A105,PLANILHA!$A$3:$I$397,2,0))</f>
        <v/>
      </c>
      <c r="C105" s="535" t="str">
        <f>IF(ISERROR(VLOOKUP($A105,PLANILHA!$A$3:$I$397,3,0)),"",VLOOKUP($A105,PLANILHA!$A$3:$I$397,3,0))</f>
        <v/>
      </c>
      <c r="D105" s="536" t="str">
        <f>IF(ISERROR(VLOOKUP($A105,PLANILHA!$A$3:$I$397,4,0)),"",VLOOKUP($A105,PLANILHA!$A$3:$I$397,4,0))</f>
        <v/>
      </c>
      <c r="E105" s="536" t="str">
        <f>IF(ISERROR(VLOOKUP($A105,PLANILHA!$A$3:$I$397,5,0)),"",VLOOKUP($A105,PLANILHA!$A$3:$I$397,5,0))</f>
        <v/>
      </c>
      <c r="F105" s="537" t="str">
        <f>IF(ISERROR(VLOOKUP($A105,PLANILHA!$A$3:$I$397,6,0)),"",VLOOKUP($A105,PLANILHA!$A$3:$I$397,6,0))</f>
        <v/>
      </c>
      <c r="G105" s="537" t="str">
        <f>IF(ISERROR(VLOOKUP($A105,PLANILHA!$A$3:$I$397,7,0)),"",VLOOKUP($A105,PLANILHA!$A$3:$I$397,7,0))</f>
        <v/>
      </c>
      <c r="H105" s="537" t="str">
        <f>IF(ISERROR(VLOOKUP($A105,PLANILHA!$A$3:$I$397,8,0)),"",VLOOKUP($A105,PLANILHA!$A$3:$I$397,8,0))</f>
        <v/>
      </c>
      <c r="I105" s="1669" t="str">
        <f>IF(ISERROR(VLOOKUP($A105,PLANILHA!$A$3:$I$483,9,0)),"",VLOOKUP($A105,PLANILHA!$A$3:$I$483,9,0))</f>
        <v/>
      </c>
    </row>
    <row r="106" spans="1:9" ht="15" x14ac:dyDescent="0.25">
      <c r="A106" s="1">
        <v>96</v>
      </c>
      <c r="B106" s="373" t="str">
        <f>IF(ISERROR(VLOOKUP($A106,PLANILHA!$A$3:$I$397,2,0)),"",VLOOKUP($A106,PLANILHA!$A$3:$I$397,2,0))</f>
        <v/>
      </c>
      <c r="C106" s="373" t="str">
        <f>IF(ISERROR(VLOOKUP($A106,PLANILHA!$A$3:$I$397,3,0)),"",VLOOKUP($A106,PLANILHA!$A$3:$I$397,3,0))</f>
        <v/>
      </c>
      <c r="D106" s="374" t="str">
        <f>IF(ISERROR(VLOOKUP($A106,PLANILHA!$A$3:$I$397,4,0)),"",VLOOKUP($A106,PLANILHA!$A$3:$I$397,4,0))</f>
        <v/>
      </c>
      <c r="E106" s="374" t="str">
        <f>IF(ISERROR(VLOOKUP($A106,PLANILHA!$A$3:$I$397,5,0)),"",VLOOKUP($A106,PLANILHA!$A$3:$I$397,5,0))</f>
        <v/>
      </c>
      <c r="F106" s="375" t="str">
        <f>IF(ISERROR(VLOOKUP($A106,PLANILHA!$A$3:$I$397,6,0)),"",VLOOKUP($A106,PLANILHA!$A$3:$I$397,6,0))</f>
        <v/>
      </c>
      <c r="G106" s="375" t="str">
        <f>IF(ISERROR(VLOOKUP($A106,PLANILHA!$A$3:$I$397,7,0)),"",VLOOKUP($A106,PLANILHA!$A$3:$I$397,7,0))</f>
        <v/>
      </c>
      <c r="H106" s="375" t="str">
        <f>IF(ISERROR(VLOOKUP($A106,PLANILHA!$A$3:$I$397,8,0)),"",VLOOKUP($A106,PLANILHA!$A$3:$I$397,8,0))</f>
        <v/>
      </c>
      <c r="I106" s="1670" t="str">
        <f>IF(ISERROR(VLOOKUP($A106,PLANILHA!$A$3:$I$483,9,0)),"",VLOOKUP($A106,PLANILHA!$A$3:$I$483,9,0))</f>
        <v/>
      </c>
    </row>
    <row r="107" spans="1:9" ht="15" x14ac:dyDescent="0.25">
      <c r="A107" s="1">
        <v>97</v>
      </c>
      <c r="B107" s="535" t="str">
        <f>IF(ISERROR(VLOOKUP($A107,PLANILHA!$A$3:$I$397,2,0)),"",VLOOKUP($A107,PLANILHA!$A$3:$I$397,2,0))</f>
        <v/>
      </c>
      <c r="C107" s="535" t="str">
        <f>IF(ISERROR(VLOOKUP($A107,PLANILHA!$A$3:$I$397,3,0)),"",VLOOKUP($A107,PLANILHA!$A$3:$I$397,3,0))</f>
        <v/>
      </c>
      <c r="D107" s="536" t="str">
        <f>IF(ISERROR(VLOOKUP($A107,PLANILHA!$A$3:$I$397,4,0)),"",VLOOKUP($A107,PLANILHA!$A$3:$I$397,4,0))</f>
        <v/>
      </c>
      <c r="E107" s="536" t="str">
        <f>IF(ISERROR(VLOOKUP($A107,PLANILHA!$A$3:$I$397,5,0)),"",VLOOKUP($A107,PLANILHA!$A$3:$I$397,5,0))</f>
        <v/>
      </c>
      <c r="F107" s="537" t="str">
        <f>IF(ISERROR(VLOOKUP($A107,PLANILHA!$A$3:$I$397,6,0)),"",VLOOKUP($A107,PLANILHA!$A$3:$I$397,6,0))</f>
        <v/>
      </c>
      <c r="G107" s="537" t="str">
        <f>IF(ISERROR(VLOOKUP($A107,PLANILHA!$A$3:$I$397,7,0)),"",VLOOKUP($A107,PLANILHA!$A$3:$I$397,7,0))</f>
        <v/>
      </c>
      <c r="H107" s="537" t="str">
        <f>IF(ISERROR(VLOOKUP($A107,PLANILHA!$A$3:$I$397,8,0)),"",VLOOKUP($A107,PLANILHA!$A$3:$I$397,8,0))</f>
        <v/>
      </c>
      <c r="I107" s="1669" t="str">
        <f>IF(ISERROR(VLOOKUP($A107,PLANILHA!$A$3:$I$483,9,0)),"",VLOOKUP($A107,PLANILHA!$A$3:$I$483,9,0))</f>
        <v/>
      </c>
    </row>
    <row r="108" spans="1:9" ht="15" x14ac:dyDescent="0.25">
      <c r="A108" s="1">
        <v>100</v>
      </c>
      <c r="B108" s="373" t="str">
        <f>IF(ISERROR(VLOOKUP($A108,PLANILHA!$A$3:$I$397,2,0)),"",VLOOKUP($A108,PLANILHA!$A$3:$I$397,2,0))</f>
        <v/>
      </c>
      <c r="C108" s="373" t="str">
        <f>IF(ISERROR(VLOOKUP($A108,PLANILHA!$A$3:$I$397,3,0)),"",VLOOKUP($A108,PLANILHA!$A$3:$I$397,3,0))</f>
        <v/>
      </c>
      <c r="D108" s="374" t="str">
        <f>IF(ISERROR(VLOOKUP($A108,PLANILHA!$A$3:$I$397,4,0)),"",VLOOKUP($A108,PLANILHA!$A$3:$I$397,4,0))</f>
        <v/>
      </c>
      <c r="E108" s="374" t="str">
        <f>IF(ISERROR(VLOOKUP($A108,PLANILHA!$A$3:$I$397,5,0)),"",VLOOKUP($A108,PLANILHA!$A$3:$I$397,5,0))</f>
        <v/>
      </c>
      <c r="F108" s="375" t="str">
        <f>IF(ISERROR(VLOOKUP($A108,PLANILHA!$A$3:$I$397,6,0)),"",VLOOKUP($A108,PLANILHA!$A$3:$I$397,6,0))</f>
        <v/>
      </c>
      <c r="G108" s="375" t="str">
        <f>IF(ISERROR(VLOOKUP($A108,PLANILHA!$A$3:$I$397,7,0)),"",VLOOKUP($A108,PLANILHA!$A$3:$I$397,7,0))</f>
        <v/>
      </c>
      <c r="H108" s="375" t="str">
        <f>IF(ISERROR(VLOOKUP($A108,PLANILHA!$A$3:$I$397,8,0)),"",VLOOKUP($A108,PLANILHA!$A$3:$I$397,8,0))</f>
        <v/>
      </c>
      <c r="I108" s="1670" t="str">
        <f>IF(ISERROR(VLOOKUP($A108,PLANILHA!$A$3:$I$483,9,0)),"",VLOOKUP($A108,PLANILHA!$A$3:$I$483,9,0))</f>
        <v/>
      </c>
    </row>
    <row r="109" spans="1:9" ht="15" x14ac:dyDescent="0.25">
      <c r="A109" s="1">
        <v>101</v>
      </c>
      <c r="B109" s="535" t="str">
        <f>IF(ISERROR(VLOOKUP($A109,PLANILHA!$A$3:$I$397,2,0)),"",VLOOKUP($A109,PLANILHA!$A$3:$I$397,2,0))</f>
        <v/>
      </c>
      <c r="C109" s="535" t="str">
        <f>IF(ISERROR(VLOOKUP($A109,PLANILHA!$A$3:$I$397,3,0)),"",VLOOKUP($A109,PLANILHA!$A$3:$I$397,3,0))</f>
        <v/>
      </c>
      <c r="D109" s="536" t="str">
        <f>IF(ISERROR(VLOOKUP($A109,PLANILHA!$A$3:$I$397,4,0)),"",VLOOKUP($A109,PLANILHA!$A$3:$I$397,4,0))</f>
        <v/>
      </c>
      <c r="E109" s="536" t="str">
        <f>IF(ISERROR(VLOOKUP($A109,PLANILHA!$A$3:$I$397,5,0)),"",VLOOKUP($A109,PLANILHA!$A$3:$I$397,5,0))</f>
        <v/>
      </c>
      <c r="F109" s="537" t="str">
        <f>IF(ISERROR(VLOOKUP($A109,PLANILHA!$A$3:$I$397,6,0)),"",VLOOKUP($A109,PLANILHA!$A$3:$I$397,6,0))</f>
        <v/>
      </c>
      <c r="G109" s="537" t="str">
        <f>IF(ISERROR(VLOOKUP($A109,PLANILHA!$A$3:$I$397,7,0)),"",VLOOKUP($A109,PLANILHA!$A$3:$I$397,7,0))</f>
        <v/>
      </c>
      <c r="H109" s="537" t="str">
        <f>IF(ISERROR(VLOOKUP($A109,PLANILHA!$A$3:$I$397,8,0)),"",VLOOKUP($A109,PLANILHA!$A$3:$I$397,8,0))</f>
        <v/>
      </c>
      <c r="I109" s="1669" t="str">
        <f>IF(ISERROR(VLOOKUP($A109,PLANILHA!$A$3:$I$483,9,0)),"",VLOOKUP($A109,PLANILHA!$A$3:$I$483,9,0))</f>
        <v/>
      </c>
    </row>
    <row r="110" spans="1:9" ht="15" x14ac:dyDescent="0.25">
      <c r="A110" s="1">
        <v>102</v>
      </c>
      <c r="B110" s="373" t="str">
        <f>IF(ISERROR(VLOOKUP($A110,PLANILHA!$A$3:$I$397,2,0)),"",VLOOKUP($A110,PLANILHA!$A$3:$I$397,2,0))</f>
        <v/>
      </c>
      <c r="C110" s="373" t="str">
        <f>IF(ISERROR(VLOOKUP($A110,PLANILHA!$A$3:$I$397,3,0)),"",VLOOKUP($A110,PLANILHA!$A$3:$I$397,3,0))</f>
        <v/>
      </c>
      <c r="D110" s="374" t="str">
        <f>IF(ISERROR(VLOOKUP($A110,PLANILHA!$A$3:$I$397,4,0)),"",VLOOKUP($A110,PLANILHA!$A$3:$I$397,4,0))</f>
        <v/>
      </c>
      <c r="E110" s="374" t="str">
        <f>IF(ISERROR(VLOOKUP($A110,PLANILHA!$A$3:$I$397,5,0)),"",VLOOKUP($A110,PLANILHA!$A$3:$I$397,5,0))</f>
        <v/>
      </c>
      <c r="F110" s="375" t="str">
        <f>IF(ISERROR(VLOOKUP($A110,PLANILHA!$A$3:$I$397,6,0)),"",VLOOKUP($A110,PLANILHA!$A$3:$I$397,6,0))</f>
        <v/>
      </c>
      <c r="G110" s="375" t="str">
        <f>IF(ISERROR(VLOOKUP($A110,PLANILHA!$A$3:$I$397,7,0)),"",VLOOKUP($A110,PLANILHA!$A$3:$I$397,7,0))</f>
        <v/>
      </c>
      <c r="H110" s="375" t="str">
        <f>IF(ISERROR(VLOOKUP($A110,PLANILHA!$A$3:$I$397,8,0)),"",VLOOKUP($A110,PLANILHA!$A$3:$I$397,8,0))</f>
        <v/>
      </c>
      <c r="I110" s="1670" t="str">
        <f>IF(ISERROR(VLOOKUP($A110,PLANILHA!$A$3:$I$483,9,0)),"",VLOOKUP($A110,PLANILHA!$A$3:$I$483,9,0))</f>
        <v/>
      </c>
    </row>
    <row r="111" spans="1:9" ht="15" x14ac:dyDescent="0.25">
      <c r="A111" s="1">
        <v>103</v>
      </c>
      <c r="B111" s="535" t="str">
        <f>IF(ISERROR(VLOOKUP($A111,PLANILHA!$A$3:$I$397,2,0)),"",VLOOKUP($A111,PLANILHA!$A$3:$I$397,2,0))</f>
        <v/>
      </c>
      <c r="C111" s="535" t="str">
        <f>IF(ISERROR(VLOOKUP($A111,PLANILHA!$A$3:$I$397,3,0)),"",VLOOKUP($A111,PLANILHA!$A$3:$I$397,3,0))</f>
        <v/>
      </c>
      <c r="D111" s="536" t="str">
        <f>IF(ISERROR(VLOOKUP($A111,PLANILHA!$A$3:$I$397,4,0)),"",VLOOKUP($A111,PLANILHA!$A$3:$I$397,4,0))</f>
        <v/>
      </c>
      <c r="E111" s="536" t="str">
        <f>IF(ISERROR(VLOOKUP($A111,PLANILHA!$A$3:$I$397,5,0)),"",VLOOKUP($A111,PLANILHA!$A$3:$I$397,5,0))</f>
        <v/>
      </c>
      <c r="F111" s="537" t="str">
        <f>IF(ISERROR(VLOOKUP($A111,PLANILHA!$A$3:$I$397,6,0)),"",VLOOKUP($A111,PLANILHA!$A$3:$I$397,6,0))</f>
        <v/>
      </c>
      <c r="G111" s="537" t="str">
        <f>IF(ISERROR(VLOOKUP($A111,PLANILHA!$A$3:$I$397,7,0)),"",VLOOKUP($A111,PLANILHA!$A$3:$I$397,7,0))</f>
        <v/>
      </c>
      <c r="H111" s="537" t="str">
        <f>IF(ISERROR(VLOOKUP($A111,PLANILHA!$A$3:$I$397,8,0)),"",VLOOKUP($A111,PLANILHA!$A$3:$I$397,8,0))</f>
        <v/>
      </c>
      <c r="I111" s="1669" t="str">
        <f>IF(ISERROR(VLOOKUP($A111,PLANILHA!$A$3:$I$483,9,0)),"",VLOOKUP($A111,PLANILHA!$A$3:$I$483,9,0))</f>
        <v/>
      </c>
    </row>
    <row r="112" spans="1:9" ht="15" x14ac:dyDescent="0.25">
      <c r="A112" s="1">
        <v>104</v>
      </c>
      <c r="B112" s="373" t="str">
        <f>IF(ISERROR(VLOOKUP($A112,PLANILHA!$A$3:$I$397,2,0)),"",VLOOKUP($A112,PLANILHA!$A$3:$I$397,2,0))</f>
        <v/>
      </c>
      <c r="C112" s="373" t="str">
        <f>IF(ISERROR(VLOOKUP($A112,PLANILHA!$A$3:$I$397,3,0)),"",VLOOKUP($A112,PLANILHA!$A$3:$I$397,3,0))</f>
        <v/>
      </c>
      <c r="D112" s="374" t="str">
        <f>IF(ISERROR(VLOOKUP($A112,PLANILHA!$A$3:$I$397,4,0)),"",VLOOKUP($A112,PLANILHA!$A$3:$I$397,4,0))</f>
        <v/>
      </c>
      <c r="E112" s="374" t="str">
        <f>IF(ISERROR(VLOOKUP($A112,PLANILHA!$A$3:$I$397,5,0)),"",VLOOKUP($A112,PLANILHA!$A$3:$I$397,5,0))</f>
        <v/>
      </c>
      <c r="F112" s="375" t="str">
        <f>IF(ISERROR(VLOOKUP($A112,PLANILHA!$A$3:$I$397,6,0)),"",VLOOKUP($A112,PLANILHA!$A$3:$I$397,6,0))</f>
        <v/>
      </c>
      <c r="G112" s="375" t="str">
        <f>IF(ISERROR(VLOOKUP($A112,PLANILHA!$A$3:$I$397,7,0)),"",VLOOKUP($A112,PLANILHA!$A$3:$I$397,7,0))</f>
        <v/>
      </c>
      <c r="H112" s="375" t="str">
        <f>IF(ISERROR(VLOOKUP($A112,PLANILHA!$A$3:$I$397,8,0)),"",VLOOKUP($A112,PLANILHA!$A$3:$I$397,8,0))</f>
        <v/>
      </c>
      <c r="I112" s="1670" t="str">
        <f>IF(ISERROR(VLOOKUP($A112,PLANILHA!$A$3:$I$483,9,0)),"",VLOOKUP($A112,PLANILHA!$A$3:$I$483,9,0))</f>
        <v/>
      </c>
    </row>
    <row r="113" spans="1:9" ht="15" x14ac:dyDescent="0.25">
      <c r="A113" s="1">
        <v>105</v>
      </c>
      <c r="B113" s="535" t="str">
        <f>IF(ISERROR(VLOOKUP($A113,PLANILHA!$A$3:$I$397,2,0)),"",VLOOKUP($A113,PLANILHA!$A$3:$I$397,2,0))</f>
        <v/>
      </c>
      <c r="C113" s="535" t="str">
        <f>IF(ISERROR(VLOOKUP($A113,PLANILHA!$A$3:$I$397,3,0)),"",VLOOKUP($A113,PLANILHA!$A$3:$I$397,3,0))</f>
        <v/>
      </c>
      <c r="D113" s="536" t="str">
        <f>IF(ISERROR(VLOOKUP($A113,PLANILHA!$A$3:$I$397,4,0)),"",VLOOKUP($A113,PLANILHA!$A$3:$I$397,4,0))</f>
        <v/>
      </c>
      <c r="E113" s="536" t="str">
        <f>IF(ISERROR(VLOOKUP($A113,PLANILHA!$A$3:$I$397,5,0)),"",VLOOKUP($A113,PLANILHA!$A$3:$I$397,5,0))</f>
        <v/>
      </c>
      <c r="F113" s="537" t="str">
        <f>IF(ISERROR(VLOOKUP($A113,PLANILHA!$A$3:$I$397,6,0)),"",VLOOKUP($A113,PLANILHA!$A$3:$I$397,6,0))</f>
        <v/>
      </c>
      <c r="G113" s="537" t="str">
        <f>IF(ISERROR(VLOOKUP($A113,PLANILHA!$A$3:$I$397,7,0)),"",VLOOKUP($A113,PLANILHA!$A$3:$I$397,7,0))</f>
        <v/>
      </c>
      <c r="H113" s="537" t="str">
        <f>IF(ISERROR(VLOOKUP($A113,PLANILHA!$A$3:$I$397,8,0)),"",VLOOKUP($A113,PLANILHA!$A$3:$I$397,8,0))</f>
        <v/>
      </c>
      <c r="I113" s="1669" t="str">
        <f>IF(ISERROR(VLOOKUP($A113,PLANILHA!$A$3:$I$483,9,0)),"",VLOOKUP($A113,PLANILHA!$A$3:$I$483,9,0))</f>
        <v/>
      </c>
    </row>
    <row r="114" spans="1:9" ht="15" x14ac:dyDescent="0.25">
      <c r="A114" s="1">
        <v>106</v>
      </c>
      <c r="B114" s="373" t="str">
        <f>IF(ISERROR(VLOOKUP($A114,PLANILHA!$A$3:$I$397,2,0)),"",VLOOKUP($A114,PLANILHA!$A$3:$I$397,2,0))</f>
        <v/>
      </c>
      <c r="C114" s="373" t="str">
        <f>IF(ISERROR(VLOOKUP($A114,PLANILHA!$A$3:$I$397,3,0)),"",VLOOKUP($A114,PLANILHA!$A$3:$I$397,3,0))</f>
        <v/>
      </c>
      <c r="D114" s="374" t="str">
        <f>IF(ISERROR(VLOOKUP($A114,PLANILHA!$A$3:$I$397,4,0)),"",VLOOKUP($A114,PLANILHA!$A$3:$I$397,4,0))</f>
        <v/>
      </c>
      <c r="E114" s="374" t="str">
        <f>IF(ISERROR(VLOOKUP($A114,PLANILHA!$A$3:$I$397,5,0)),"",VLOOKUP($A114,PLANILHA!$A$3:$I$397,5,0))</f>
        <v/>
      </c>
      <c r="F114" s="375" t="str">
        <f>IF(ISERROR(VLOOKUP($A114,PLANILHA!$A$3:$I$397,6,0)),"",VLOOKUP($A114,PLANILHA!$A$3:$I$397,6,0))</f>
        <v/>
      </c>
      <c r="G114" s="375" t="str">
        <f>IF(ISERROR(VLOOKUP($A114,PLANILHA!$A$3:$I$397,7,0)),"",VLOOKUP($A114,PLANILHA!$A$3:$I$397,7,0))</f>
        <v/>
      </c>
      <c r="H114" s="375" t="str">
        <f>IF(ISERROR(VLOOKUP($A114,PLANILHA!$A$3:$I$397,8,0)),"",VLOOKUP($A114,PLANILHA!$A$3:$I$397,8,0))</f>
        <v/>
      </c>
      <c r="I114" s="1670" t="str">
        <f>IF(ISERROR(VLOOKUP($A114,PLANILHA!$A$3:$I$483,9,0)),"",VLOOKUP($A114,PLANILHA!$A$3:$I$483,9,0))</f>
        <v/>
      </c>
    </row>
    <row r="115" spans="1:9" ht="15" x14ac:dyDescent="0.25">
      <c r="A115" s="1">
        <v>107</v>
      </c>
      <c r="B115" s="535" t="str">
        <f>IF(ISERROR(VLOOKUP($A115,PLANILHA!$A$3:$I$397,2,0)),"",VLOOKUP($A115,PLANILHA!$A$3:$I$397,2,0))</f>
        <v/>
      </c>
      <c r="C115" s="535" t="str">
        <f>IF(ISERROR(VLOOKUP($A115,PLANILHA!$A$3:$I$397,3,0)),"",VLOOKUP($A115,PLANILHA!$A$3:$I$397,3,0))</f>
        <v/>
      </c>
      <c r="D115" s="536" t="str">
        <f>IF(ISERROR(VLOOKUP($A115,PLANILHA!$A$3:$I$397,4,0)),"",VLOOKUP($A115,PLANILHA!$A$3:$I$397,4,0))</f>
        <v/>
      </c>
      <c r="E115" s="536" t="str">
        <f>IF(ISERROR(VLOOKUP($A115,PLANILHA!$A$3:$I$397,5,0)),"",VLOOKUP($A115,PLANILHA!$A$3:$I$397,5,0))</f>
        <v/>
      </c>
      <c r="F115" s="537" t="str">
        <f>IF(ISERROR(VLOOKUP($A115,PLANILHA!$A$3:$I$397,6,0)),"",VLOOKUP($A115,PLANILHA!$A$3:$I$397,6,0))</f>
        <v/>
      </c>
      <c r="G115" s="537" t="str">
        <f>IF(ISERROR(VLOOKUP($A115,PLANILHA!$A$3:$I$397,7,0)),"",VLOOKUP($A115,PLANILHA!$A$3:$I$397,7,0))</f>
        <v/>
      </c>
      <c r="H115" s="537" t="str">
        <f>IF(ISERROR(VLOOKUP($A115,PLANILHA!$A$3:$I$397,8,0)),"",VLOOKUP($A115,PLANILHA!$A$3:$I$397,8,0))</f>
        <v/>
      </c>
      <c r="I115" s="1669" t="str">
        <f>IF(ISERROR(VLOOKUP($A115,PLANILHA!$A$3:$I$483,9,0)),"",VLOOKUP($A115,PLANILHA!$A$3:$I$483,9,0))</f>
        <v/>
      </c>
    </row>
    <row r="116" spans="1:9" ht="15" x14ac:dyDescent="0.25">
      <c r="A116" s="1">
        <v>108</v>
      </c>
      <c r="B116" s="373" t="str">
        <f>IF(ISERROR(VLOOKUP($A116,PLANILHA!$A$3:$I$397,2,0)),"",VLOOKUP($A116,PLANILHA!$A$3:$I$397,2,0))</f>
        <v/>
      </c>
      <c r="C116" s="373" t="str">
        <f>IF(ISERROR(VLOOKUP($A116,PLANILHA!$A$3:$I$397,3,0)),"",VLOOKUP($A116,PLANILHA!$A$3:$I$397,3,0))</f>
        <v/>
      </c>
      <c r="D116" s="374" t="str">
        <f>IF(ISERROR(VLOOKUP($A116,PLANILHA!$A$3:$I$397,4,0)),"",VLOOKUP($A116,PLANILHA!$A$3:$I$397,4,0))</f>
        <v/>
      </c>
      <c r="E116" s="374" t="str">
        <f>IF(ISERROR(VLOOKUP($A116,PLANILHA!$A$3:$I$397,5,0)),"",VLOOKUP($A116,PLANILHA!$A$3:$I$397,5,0))</f>
        <v/>
      </c>
      <c r="F116" s="375" t="str">
        <f>IF(ISERROR(VLOOKUP($A116,PLANILHA!$A$3:$I$397,6,0)),"",VLOOKUP($A116,PLANILHA!$A$3:$I$397,6,0))</f>
        <v/>
      </c>
      <c r="G116" s="375" t="str">
        <f>IF(ISERROR(VLOOKUP($A116,PLANILHA!$A$3:$I$397,7,0)),"",VLOOKUP($A116,PLANILHA!$A$3:$I$397,7,0))</f>
        <v/>
      </c>
      <c r="H116" s="375" t="str">
        <f>IF(ISERROR(VLOOKUP($A116,PLANILHA!$A$3:$I$397,8,0)),"",VLOOKUP($A116,PLANILHA!$A$3:$I$397,8,0))</f>
        <v/>
      </c>
      <c r="I116" s="1670" t="str">
        <f>IF(ISERROR(VLOOKUP($A116,PLANILHA!$A$3:$I$483,9,0)),"",VLOOKUP($A116,PLANILHA!$A$3:$I$483,9,0))</f>
        <v/>
      </c>
    </row>
    <row r="117" spans="1:9" ht="15" x14ac:dyDescent="0.25">
      <c r="A117" s="1">
        <v>109</v>
      </c>
      <c r="B117" s="535" t="str">
        <f>IF(ISERROR(VLOOKUP($A117,PLANILHA!$A$3:$I$397,2,0)),"",VLOOKUP($A117,PLANILHA!$A$3:$I$397,2,0))</f>
        <v/>
      </c>
      <c r="C117" s="535" t="str">
        <f>IF(ISERROR(VLOOKUP($A117,PLANILHA!$A$3:$I$397,3,0)),"",VLOOKUP($A117,PLANILHA!$A$3:$I$397,3,0))</f>
        <v/>
      </c>
      <c r="D117" s="536" t="str">
        <f>IF(ISERROR(VLOOKUP($A117,PLANILHA!$A$3:$I$397,4,0)),"",VLOOKUP($A117,PLANILHA!$A$3:$I$397,4,0))</f>
        <v/>
      </c>
      <c r="E117" s="536" t="str">
        <f>IF(ISERROR(VLOOKUP($A117,PLANILHA!$A$3:$I$397,5,0)),"",VLOOKUP($A117,PLANILHA!$A$3:$I$397,5,0))</f>
        <v/>
      </c>
      <c r="F117" s="537" t="str">
        <f>IF(ISERROR(VLOOKUP($A117,PLANILHA!$A$3:$I$397,6,0)),"",VLOOKUP($A117,PLANILHA!$A$3:$I$397,6,0))</f>
        <v/>
      </c>
      <c r="G117" s="537" t="str">
        <f>IF(ISERROR(VLOOKUP($A117,PLANILHA!$A$3:$I$397,7,0)),"",VLOOKUP($A117,PLANILHA!$A$3:$I$397,7,0))</f>
        <v/>
      </c>
      <c r="H117" s="537" t="str">
        <f>IF(ISERROR(VLOOKUP($A117,PLANILHA!$A$3:$I$397,8,0)),"",VLOOKUP($A117,PLANILHA!$A$3:$I$397,8,0))</f>
        <v/>
      </c>
      <c r="I117" s="1669" t="str">
        <f>IF(ISERROR(VLOOKUP($A117,PLANILHA!$A$3:$I$483,9,0)),"",VLOOKUP($A117,PLANILHA!$A$3:$I$483,9,0))</f>
        <v/>
      </c>
    </row>
    <row r="118" spans="1:9" ht="15" x14ac:dyDescent="0.25">
      <c r="A118" s="1">
        <v>110</v>
      </c>
      <c r="B118" s="373" t="str">
        <f>IF(ISERROR(VLOOKUP($A118,PLANILHA!$A$3:$I$397,2,0)),"",VLOOKUP($A118,PLANILHA!$A$3:$I$397,2,0))</f>
        <v/>
      </c>
      <c r="C118" s="373" t="str">
        <f>IF(ISERROR(VLOOKUP($A118,PLANILHA!$A$3:$I$397,3,0)),"",VLOOKUP($A118,PLANILHA!$A$3:$I$397,3,0))</f>
        <v/>
      </c>
      <c r="D118" s="374" t="str">
        <f>IF(ISERROR(VLOOKUP($A118,PLANILHA!$A$3:$I$397,4,0)),"",VLOOKUP($A118,PLANILHA!$A$3:$I$397,4,0))</f>
        <v/>
      </c>
      <c r="E118" s="374" t="str">
        <f>IF(ISERROR(VLOOKUP($A118,PLANILHA!$A$3:$I$397,5,0)),"",VLOOKUP($A118,PLANILHA!$A$3:$I$397,5,0))</f>
        <v/>
      </c>
      <c r="F118" s="375" t="str">
        <f>IF(ISERROR(VLOOKUP($A118,PLANILHA!$A$3:$I$397,6,0)),"",VLOOKUP($A118,PLANILHA!$A$3:$I$397,6,0))</f>
        <v/>
      </c>
      <c r="G118" s="375" t="str">
        <f>IF(ISERROR(VLOOKUP($A118,PLANILHA!$A$3:$I$397,7,0)),"",VLOOKUP($A118,PLANILHA!$A$3:$I$397,7,0))</f>
        <v/>
      </c>
      <c r="H118" s="375" t="str">
        <f>IF(ISERROR(VLOOKUP($A118,PLANILHA!$A$3:$I$397,8,0)),"",VLOOKUP($A118,PLANILHA!$A$3:$I$397,8,0))</f>
        <v/>
      </c>
      <c r="I118" s="1670" t="str">
        <f>IF(ISERROR(VLOOKUP($A118,PLANILHA!$A$3:$I$483,9,0)),"",VLOOKUP($A118,PLANILHA!$A$3:$I$483,9,0))</f>
        <v/>
      </c>
    </row>
    <row r="119" spans="1:9" ht="15" x14ac:dyDescent="0.25">
      <c r="A119" s="1">
        <v>111</v>
      </c>
      <c r="B119" s="535" t="str">
        <f>IF(ISERROR(VLOOKUP($A119,PLANILHA!$A$3:$I$397,2,0)),"",VLOOKUP($A119,PLANILHA!$A$3:$I$397,2,0))</f>
        <v/>
      </c>
      <c r="C119" s="535" t="str">
        <f>IF(ISERROR(VLOOKUP($A119,PLANILHA!$A$3:$I$397,3,0)),"",VLOOKUP($A119,PLANILHA!$A$3:$I$397,3,0))</f>
        <v/>
      </c>
      <c r="D119" s="536" t="str">
        <f>IF(ISERROR(VLOOKUP($A119,PLANILHA!$A$3:$I$397,4,0)),"",VLOOKUP($A119,PLANILHA!$A$3:$I$397,4,0))</f>
        <v/>
      </c>
      <c r="E119" s="536" t="str">
        <f>IF(ISERROR(VLOOKUP($A119,PLANILHA!$A$3:$I$397,5,0)),"",VLOOKUP($A119,PLANILHA!$A$3:$I$397,5,0))</f>
        <v/>
      </c>
      <c r="F119" s="537" t="str">
        <f>IF(ISERROR(VLOOKUP($A119,PLANILHA!$A$3:$I$397,6,0)),"",VLOOKUP($A119,PLANILHA!$A$3:$I$397,6,0))</f>
        <v/>
      </c>
      <c r="G119" s="537" t="str">
        <f>IF(ISERROR(VLOOKUP($A119,PLANILHA!$A$3:$I$397,7,0)),"",VLOOKUP($A119,PLANILHA!$A$3:$I$397,7,0))</f>
        <v/>
      </c>
      <c r="H119" s="537" t="str">
        <f>IF(ISERROR(VLOOKUP($A119,PLANILHA!$A$3:$I$397,8,0)),"",VLOOKUP($A119,PLANILHA!$A$3:$I$397,8,0))</f>
        <v/>
      </c>
      <c r="I119" s="1669" t="str">
        <f>IF(ISERROR(VLOOKUP($A119,PLANILHA!$A$3:$I$483,9,0)),"",VLOOKUP($A119,PLANILHA!$A$3:$I$483,9,0))</f>
        <v/>
      </c>
    </row>
    <row r="120" spans="1:9" ht="15" x14ac:dyDescent="0.25">
      <c r="A120" s="1">
        <v>112</v>
      </c>
      <c r="B120" s="1364" t="str">
        <f>IF(ISERROR(VLOOKUP($A120,PLANILHA!$A$3:$I$397,2,0)),"",VLOOKUP($A120,PLANILHA!$A$3:$I$397,2,0))</f>
        <v/>
      </c>
      <c r="C120" s="373" t="str">
        <f>IF(ISERROR(VLOOKUP($A120,PLANILHA!$A$3:$I$397,3,0)),"",VLOOKUP($A120,PLANILHA!$A$3:$I$397,3,0))</f>
        <v/>
      </c>
      <c r="D120" s="374" t="str">
        <f>IF(ISERROR(VLOOKUP($A120,PLANILHA!$A$3:$I$397,4,0)),"",VLOOKUP($A120,PLANILHA!$A$3:$I$397,4,0))</f>
        <v/>
      </c>
      <c r="E120" s="374" t="str">
        <f>IF(ISERROR(VLOOKUP($A120,PLANILHA!$A$3:$I$397,5,0)),"",VLOOKUP($A120,PLANILHA!$A$3:$I$397,5,0))</f>
        <v/>
      </c>
      <c r="F120" s="375" t="str">
        <f>IF(ISERROR(VLOOKUP($A120,PLANILHA!$A$3:$I$397,6,0)),"",VLOOKUP($A120,PLANILHA!$A$3:$I$397,6,0))</f>
        <v/>
      </c>
      <c r="G120" s="375" t="str">
        <f>IF(ISERROR(VLOOKUP($A120,PLANILHA!$A$3:$I$397,7,0)),"",VLOOKUP($A120,PLANILHA!$A$3:$I$397,7,0))</f>
        <v/>
      </c>
      <c r="H120" s="375" t="str">
        <f>IF(ISERROR(VLOOKUP($A120,PLANILHA!$A$3:$I$397,8,0)),"",VLOOKUP($A120,PLANILHA!$A$3:$I$397,8,0))</f>
        <v/>
      </c>
      <c r="I120" s="1365" t="str">
        <f>IF(ISERROR(VLOOKUP($A120,PLANILHA!$A$3:$I$483,9,0)),"",VLOOKUP($A120,PLANILHA!$A$3:$I$483,9,0))</f>
        <v/>
      </c>
    </row>
    <row r="121" spans="1:9" ht="15" x14ac:dyDescent="0.25">
      <c r="A121" s="1">
        <v>113</v>
      </c>
      <c r="B121" s="1366" t="str">
        <f>IF(ISERROR(VLOOKUP($A121,PLANILHA!$A$3:$I$397,2,0)),"",VLOOKUP($A121,PLANILHA!$A$3:$I$397,2,0))</f>
        <v/>
      </c>
      <c r="C121" s="535" t="str">
        <f>IF(ISERROR(VLOOKUP($A121,PLANILHA!$A$3:$I$397,3,0)),"",VLOOKUP($A121,PLANILHA!$A$3:$I$397,3,0))</f>
        <v/>
      </c>
      <c r="D121" s="536" t="str">
        <f>IF(ISERROR(VLOOKUP($A121,PLANILHA!$A$3:$I$397,4,0)),"",VLOOKUP($A121,PLANILHA!$A$3:$I$397,4,0))</f>
        <v/>
      </c>
      <c r="E121" s="536" t="str">
        <f>IF(ISERROR(VLOOKUP($A121,PLANILHA!$A$3:$I$397,5,0)),"",VLOOKUP($A121,PLANILHA!$A$3:$I$397,5,0))</f>
        <v/>
      </c>
      <c r="F121" s="537" t="str">
        <f>IF(ISERROR(VLOOKUP($A121,PLANILHA!$A$3:$I$397,6,0)),"",VLOOKUP($A121,PLANILHA!$A$3:$I$397,6,0))</f>
        <v/>
      </c>
      <c r="G121" s="537" t="str">
        <f>IF(ISERROR(VLOOKUP($A121,PLANILHA!$A$3:$I$397,7,0)),"",VLOOKUP($A121,PLANILHA!$A$3:$I$397,7,0))</f>
        <v/>
      </c>
      <c r="H121" s="537" t="str">
        <f>IF(ISERROR(VLOOKUP($A121,PLANILHA!$A$3:$I$397,8,0)),"",VLOOKUP($A121,PLANILHA!$A$3:$I$397,8,0))</f>
        <v/>
      </c>
      <c r="I121" s="1363" t="str">
        <f>IF(ISERROR(VLOOKUP($A121,PLANILHA!$A$3:$I$483,9,0)),"",VLOOKUP($A121,PLANILHA!$A$3:$I$483,9,0))</f>
        <v/>
      </c>
    </row>
    <row r="122" spans="1:9" ht="15" x14ac:dyDescent="0.25">
      <c r="A122" s="1">
        <v>114</v>
      </c>
      <c r="B122" s="1364" t="str">
        <f>IF(ISERROR(VLOOKUP($A122,PLANILHA!$A$3:$I$397,2,0)),"",VLOOKUP($A122,PLANILHA!$A$3:$I$397,2,0))</f>
        <v/>
      </c>
      <c r="C122" s="373" t="str">
        <f>IF(ISERROR(VLOOKUP($A122,PLANILHA!$A$3:$I$397,3,0)),"",VLOOKUP($A122,PLANILHA!$A$3:$I$397,3,0))</f>
        <v/>
      </c>
      <c r="D122" s="374" t="str">
        <f>IF(ISERROR(VLOOKUP($A122,PLANILHA!$A$3:$I$397,4,0)),"",VLOOKUP($A122,PLANILHA!$A$3:$I$397,4,0))</f>
        <v/>
      </c>
      <c r="E122" s="374" t="str">
        <f>IF(ISERROR(VLOOKUP($A122,PLANILHA!$A$3:$I$397,5,0)),"",VLOOKUP($A122,PLANILHA!$A$3:$I$397,5,0))</f>
        <v/>
      </c>
      <c r="F122" s="375" t="str">
        <f>IF(ISERROR(VLOOKUP($A122,PLANILHA!$A$3:$I$397,6,0)),"",VLOOKUP($A122,PLANILHA!$A$3:$I$397,6,0))</f>
        <v/>
      </c>
      <c r="G122" s="375" t="str">
        <f>IF(ISERROR(VLOOKUP($A122,PLANILHA!$A$3:$I$397,7,0)),"",VLOOKUP($A122,PLANILHA!$A$3:$I$397,7,0))</f>
        <v/>
      </c>
      <c r="H122" s="375" t="str">
        <f>IF(ISERROR(VLOOKUP($A122,PLANILHA!$A$3:$I$397,8,0)),"",VLOOKUP($A122,PLANILHA!$A$3:$I$397,8,0))</f>
        <v/>
      </c>
      <c r="I122" s="1365" t="str">
        <f>IF(ISERROR(VLOOKUP($A122,PLANILHA!$A$3:$I$483,9,0)),"",VLOOKUP($A122,PLANILHA!$A$3:$I$483,9,0))</f>
        <v/>
      </c>
    </row>
    <row r="123" spans="1:9" ht="15" x14ac:dyDescent="0.25">
      <c r="A123" s="1">
        <v>115</v>
      </c>
      <c r="B123" s="1366" t="str">
        <f>IF(ISERROR(VLOOKUP($A123,PLANILHA!$A$3:$I$397,2,0)),"",VLOOKUP($A123,PLANILHA!$A$3:$I$397,2,0))</f>
        <v/>
      </c>
      <c r="C123" s="535" t="str">
        <f>IF(ISERROR(VLOOKUP($A123,PLANILHA!$A$3:$I$397,3,0)),"",VLOOKUP($A123,PLANILHA!$A$3:$I$397,3,0))</f>
        <v/>
      </c>
      <c r="D123" s="536" t="str">
        <f>IF(ISERROR(VLOOKUP($A123,PLANILHA!$A$3:$I$397,4,0)),"",VLOOKUP($A123,PLANILHA!$A$3:$I$397,4,0))</f>
        <v/>
      </c>
      <c r="E123" s="536" t="str">
        <f>IF(ISERROR(VLOOKUP($A123,PLANILHA!$A$3:$I$397,5,0)),"",VLOOKUP($A123,PLANILHA!$A$3:$I$397,5,0))</f>
        <v/>
      </c>
      <c r="F123" s="537" t="str">
        <f>IF(ISERROR(VLOOKUP($A123,PLANILHA!$A$3:$I$397,6,0)),"",VLOOKUP($A123,PLANILHA!$A$3:$I$397,6,0))</f>
        <v/>
      </c>
      <c r="G123" s="537" t="str">
        <f>IF(ISERROR(VLOOKUP($A123,PLANILHA!$A$3:$I$397,7,0)),"",VLOOKUP($A123,PLANILHA!$A$3:$I$397,7,0))</f>
        <v/>
      </c>
      <c r="H123" s="537" t="str">
        <f>IF(ISERROR(VLOOKUP($A123,PLANILHA!$A$3:$I$397,8,0)),"",VLOOKUP($A123,PLANILHA!$A$3:$I$397,8,0))</f>
        <v/>
      </c>
      <c r="I123" s="1363" t="str">
        <f>IF(ISERROR(VLOOKUP($A123,PLANILHA!$A$3:$I$483,9,0)),"",VLOOKUP($A123,PLANILHA!$A$3:$I$483,9,0))</f>
        <v/>
      </c>
    </row>
    <row r="124" spans="1:9" ht="15" x14ac:dyDescent="0.25">
      <c r="A124" s="1">
        <v>116</v>
      </c>
      <c r="B124" s="1364" t="str">
        <f>IF(ISERROR(VLOOKUP($A124,PLANILHA!$A$3:$I$397,2,0)),"",VLOOKUP($A124,PLANILHA!$A$3:$I$397,2,0))</f>
        <v/>
      </c>
      <c r="C124" s="373" t="str">
        <f>IF(ISERROR(VLOOKUP($A124,PLANILHA!$A$3:$I$397,3,0)),"",VLOOKUP($A124,PLANILHA!$A$3:$I$397,3,0))</f>
        <v/>
      </c>
      <c r="D124" s="374" t="str">
        <f>IF(ISERROR(VLOOKUP($A124,PLANILHA!$A$3:$I$397,4,0)),"",VLOOKUP($A124,PLANILHA!$A$3:$I$397,4,0))</f>
        <v/>
      </c>
      <c r="E124" s="374" t="str">
        <f>IF(ISERROR(VLOOKUP($A124,PLANILHA!$A$3:$I$397,5,0)),"",VLOOKUP($A124,PLANILHA!$A$3:$I$397,5,0))</f>
        <v/>
      </c>
      <c r="F124" s="375" t="str">
        <f>IF(ISERROR(VLOOKUP($A124,PLANILHA!$A$3:$I$397,6,0)),"",VLOOKUP($A124,PLANILHA!$A$3:$I$397,6,0))</f>
        <v/>
      </c>
      <c r="G124" s="375" t="str">
        <f>IF(ISERROR(VLOOKUP($A124,PLANILHA!$A$3:$I$397,7,0)),"",VLOOKUP($A124,PLANILHA!$A$3:$I$397,7,0))</f>
        <v/>
      </c>
      <c r="H124" s="375" t="str">
        <f>IF(ISERROR(VLOOKUP($A124,PLANILHA!$A$3:$I$397,8,0)),"",VLOOKUP($A124,PLANILHA!$A$3:$I$397,8,0))</f>
        <v/>
      </c>
      <c r="I124" s="1365" t="str">
        <f>IF(ISERROR(VLOOKUP($A124,PLANILHA!$A$3:$I$483,9,0)),"",VLOOKUP($A124,PLANILHA!$A$3:$I$483,9,0))</f>
        <v/>
      </c>
    </row>
    <row r="125" spans="1:9" ht="15" x14ac:dyDescent="0.25">
      <c r="A125" s="1">
        <v>117</v>
      </c>
      <c r="B125" s="1366" t="str">
        <f>IF(ISERROR(VLOOKUP($A125,PLANILHA!$A$3:$I$397,2,0)),"",VLOOKUP($A125,PLANILHA!$A$3:$I$397,2,0))</f>
        <v/>
      </c>
      <c r="C125" s="535" t="str">
        <f>IF(ISERROR(VLOOKUP($A125,PLANILHA!$A$3:$I$397,3,0)),"",VLOOKUP($A125,PLANILHA!$A$3:$I$397,3,0))</f>
        <v/>
      </c>
      <c r="D125" s="536" t="str">
        <f>IF(ISERROR(VLOOKUP($A125,PLANILHA!$A$3:$I$397,4,0)),"",VLOOKUP($A125,PLANILHA!$A$3:$I$397,4,0))</f>
        <v/>
      </c>
      <c r="E125" s="536" t="str">
        <f>IF(ISERROR(VLOOKUP($A125,PLANILHA!$A$3:$I$397,5,0)),"",VLOOKUP($A125,PLANILHA!$A$3:$I$397,5,0))</f>
        <v/>
      </c>
      <c r="F125" s="537" t="str">
        <f>IF(ISERROR(VLOOKUP($A125,PLANILHA!$A$3:$I$397,6,0)),"",VLOOKUP($A125,PLANILHA!$A$3:$I$397,6,0))</f>
        <v/>
      </c>
      <c r="G125" s="537" t="str">
        <f>IF(ISERROR(VLOOKUP($A125,PLANILHA!$A$3:$I$397,7,0)),"",VLOOKUP($A125,PLANILHA!$A$3:$I$397,7,0))</f>
        <v/>
      </c>
      <c r="H125" s="537" t="str">
        <f>IF(ISERROR(VLOOKUP($A125,PLANILHA!$A$3:$I$397,8,0)),"",VLOOKUP($A125,PLANILHA!$A$3:$I$397,8,0))</f>
        <v/>
      </c>
      <c r="I125" s="1363" t="str">
        <f>IF(ISERROR(VLOOKUP($A125,PLANILHA!$A$3:$I$483,9,0)),"",VLOOKUP($A125,PLANILHA!$A$3:$I$483,9,0))</f>
        <v/>
      </c>
    </row>
    <row r="126" spans="1:9" ht="15" x14ac:dyDescent="0.25">
      <c r="A126" s="1">
        <v>138</v>
      </c>
      <c r="B126" s="1364" t="str">
        <f>IF(ISERROR(VLOOKUP($A126,PLANILHA!$A$3:$I$397,2,0)),"",VLOOKUP($A126,PLANILHA!$A$3:$I$397,2,0))</f>
        <v/>
      </c>
      <c r="C126" s="373" t="str">
        <f>IF(ISERROR(VLOOKUP($A126,PLANILHA!$A$3:$I$397,3,0)),"",VLOOKUP($A126,PLANILHA!$A$3:$I$397,3,0))</f>
        <v/>
      </c>
      <c r="D126" s="374" t="str">
        <f>IF(ISERROR(VLOOKUP($A126,PLANILHA!$A$3:$I$397,4,0)),"",VLOOKUP($A126,PLANILHA!$A$3:$I$397,4,0))</f>
        <v/>
      </c>
      <c r="E126" s="374" t="str">
        <f>IF(ISERROR(VLOOKUP($A126,PLANILHA!$A$3:$I$397,5,0)),"",VLOOKUP($A126,PLANILHA!$A$3:$I$397,5,0))</f>
        <v/>
      </c>
      <c r="F126" s="375" t="str">
        <f>IF(ISERROR(VLOOKUP($A126,PLANILHA!$A$3:$I$397,6,0)),"",VLOOKUP($A126,PLANILHA!$A$3:$I$397,6,0))</f>
        <v/>
      </c>
      <c r="G126" s="375" t="str">
        <f>IF(ISERROR(VLOOKUP($A126,PLANILHA!$A$3:$I$397,7,0)),"",VLOOKUP($A126,PLANILHA!$A$3:$I$397,7,0))</f>
        <v/>
      </c>
      <c r="H126" s="375" t="str">
        <f>IF(ISERROR(VLOOKUP($A126,PLANILHA!$A$3:$I$397,8,0)),"",VLOOKUP($A126,PLANILHA!$A$3:$I$397,8,0))</f>
        <v/>
      </c>
      <c r="I126" s="1365" t="str">
        <f>IF(ISERROR(VLOOKUP($A126,PLANILHA!$A$3:$I$483,9,0)),"",VLOOKUP($A126,PLANILHA!$A$3:$I$483,9,0))</f>
        <v/>
      </c>
    </row>
    <row r="127" spans="1:9" ht="15" x14ac:dyDescent="0.25">
      <c r="A127" s="1">
        <v>139</v>
      </c>
      <c r="B127" s="1366" t="str">
        <f>IF(ISERROR(VLOOKUP($A127,PLANILHA!$A$3:$I$397,2,0)),"",VLOOKUP($A127,PLANILHA!$A$3:$I$397,2,0))</f>
        <v/>
      </c>
      <c r="C127" s="535" t="str">
        <f>IF(ISERROR(VLOOKUP($A127,PLANILHA!$A$3:$I$397,3,0)),"",VLOOKUP($A127,PLANILHA!$A$3:$I$397,3,0))</f>
        <v/>
      </c>
      <c r="D127" s="536" t="str">
        <f>IF(ISERROR(VLOOKUP($A127,PLANILHA!$A$3:$I$397,4,0)),"",VLOOKUP($A127,PLANILHA!$A$3:$I$397,4,0))</f>
        <v/>
      </c>
      <c r="E127" s="536" t="str">
        <f>IF(ISERROR(VLOOKUP($A127,PLANILHA!$A$3:$I$397,5,0)),"",VLOOKUP($A127,PLANILHA!$A$3:$I$397,5,0))</f>
        <v/>
      </c>
      <c r="F127" s="537" t="str">
        <f>IF(ISERROR(VLOOKUP($A127,PLANILHA!$A$3:$I$397,6,0)),"",VLOOKUP($A127,PLANILHA!$A$3:$I$397,6,0))</f>
        <v/>
      </c>
      <c r="G127" s="537" t="str">
        <f>IF(ISERROR(VLOOKUP($A127,PLANILHA!$A$3:$I$397,7,0)),"",VLOOKUP($A127,PLANILHA!$A$3:$I$397,7,0))</f>
        <v/>
      </c>
      <c r="H127" s="537" t="str">
        <f>IF(ISERROR(VLOOKUP($A127,PLANILHA!$A$3:$I$397,8,0)),"",VLOOKUP($A127,PLANILHA!$A$3:$I$397,8,0))</f>
        <v/>
      </c>
      <c r="I127" s="1363" t="str">
        <f>IF(ISERROR(VLOOKUP($A127,PLANILHA!$A$3:$I$483,9,0)),"",VLOOKUP($A127,PLANILHA!$A$3:$I$483,9,0))</f>
        <v/>
      </c>
    </row>
    <row r="128" spans="1:9" ht="15" x14ac:dyDescent="0.25">
      <c r="A128" s="1">
        <v>140</v>
      </c>
      <c r="B128" s="1364" t="str">
        <f>IF(ISERROR(VLOOKUP($A128,PLANILHA!$A$3:$I$397,2,0)),"",VLOOKUP($A128,PLANILHA!$A$3:$I$397,2,0))</f>
        <v/>
      </c>
      <c r="C128" s="373" t="str">
        <f>IF(ISERROR(VLOOKUP($A128,PLANILHA!$A$3:$I$397,3,0)),"",VLOOKUP($A128,PLANILHA!$A$3:$I$397,3,0))</f>
        <v/>
      </c>
      <c r="D128" s="374" t="str">
        <f>IF(ISERROR(VLOOKUP($A128,PLANILHA!$A$3:$I$397,4,0)),"",VLOOKUP($A128,PLANILHA!$A$3:$I$397,4,0))</f>
        <v/>
      </c>
      <c r="E128" s="374" t="str">
        <f>IF(ISERROR(VLOOKUP($A128,PLANILHA!$A$3:$I$397,5,0)),"",VLOOKUP($A128,PLANILHA!$A$3:$I$397,5,0))</f>
        <v/>
      </c>
      <c r="F128" s="375" t="str">
        <f>IF(ISERROR(VLOOKUP($A128,PLANILHA!$A$3:$I$397,6,0)),"",VLOOKUP($A128,PLANILHA!$A$3:$I$397,6,0))</f>
        <v/>
      </c>
      <c r="G128" s="375" t="str">
        <f>IF(ISERROR(VLOOKUP($A128,PLANILHA!$A$3:$I$397,7,0)),"",VLOOKUP($A128,PLANILHA!$A$3:$I$397,7,0))</f>
        <v/>
      </c>
      <c r="H128" s="375" t="str">
        <f>IF(ISERROR(VLOOKUP($A128,PLANILHA!$A$3:$I$397,8,0)),"",VLOOKUP($A128,PLANILHA!$A$3:$I$397,8,0))</f>
        <v/>
      </c>
      <c r="I128" s="1365" t="str">
        <f>IF(ISERROR(VLOOKUP($A128,PLANILHA!$A$3:$I$483,9,0)),"",VLOOKUP($A128,PLANILHA!$A$3:$I$483,9,0))</f>
        <v/>
      </c>
    </row>
    <row r="129" spans="1:9" ht="15" x14ac:dyDescent="0.25">
      <c r="A129" s="1">
        <v>141</v>
      </c>
      <c r="B129" s="1366" t="str">
        <f>IF(ISERROR(VLOOKUP($A129,PLANILHA!$A$3:$I$397,2,0)),"",VLOOKUP($A129,PLANILHA!$A$3:$I$397,2,0))</f>
        <v/>
      </c>
      <c r="C129" s="535" t="str">
        <f>IF(ISERROR(VLOOKUP($A129,PLANILHA!$A$3:$I$397,3,0)),"",VLOOKUP($A129,PLANILHA!$A$3:$I$397,3,0))</f>
        <v/>
      </c>
      <c r="D129" s="536" t="str">
        <f>IF(ISERROR(VLOOKUP($A129,PLANILHA!$A$3:$I$397,4,0)),"",VLOOKUP($A129,PLANILHA!$A$3:$I$397,4,0))</f>
        <v/>
      </c>
      <c r="E129" s="536" t="str">
        <f>IF(ISERROR(VLOOKUP($A129,PLANILHA!$A$3:$I$397,5,0)),"",VLOOKUP($A129,PLANILHA!$A$3:$I$397,5,0))</f>
        <v/>
      </c>
      <c r="F129" s="537" t="str">
        <f>IF(ISERROR(VLOOKUP($A129,PLANILHA!$A$3:$I$397,6,0)),"",VLOOKUP($A129,PLANILHA!$A$3:$I$397,6,0))</f>
        <v/>
      </c>
      <c r="G129" s="537" t="str">
        <f>IF(ISERROR(VLOOKUP($A129,PLANILHA!$A$3:$I$397,7,0)),"",VLOOKUP($A129,PLANILHA!$A$3:$I$397,7,0))</f>
        <v/>
      </c>
      <c r="H129" s="537" t="str">
        <f>IF(ISERROR(VLOOKUP($A129,PLANILHA!$A$3:$I$397,8,0)),"",VLOOKUP($A129,PLANILHA!$A$3:$I$397,8,0))</f>
        <v/>
      </c>
      <c r="I129" s="1363" t="str">
        <f>IF(ISERROR(VLOOKUP($A129,PLANILHA!$A$3:$I$483,9,0)),"",VLOOKUP($A129,PLANILHA!$A$3:$I$483,9,0))</f>
        <v/>
      </c>
    </row>
    <row r="130" spans="1:9" ht="15" x14ac:dyDescent="0.25">
      <c r="A130" s="1">
        <v>142</v>
      </c>
      <c r="B130" s="1364" t="str">
        <f>IF(ISERROR(VLOOKUP($A130,PLANILHA!$A$3:$I$397,2,0)),"",VLOOKUP($A130,PLANILHA!$A$3:$I$397,2,0))</f>
        <v/>
      </c>
      <c r="C130" s="373" t="str">
        <f>IF(ISERROR(VLOOKUP($A130,PLANILHA!$A$3:$I$397,3,0)),"",VLOOKUP($A130,PLANILHA!$A$3:$I$397,3,0))</f>
        <v/>
      </c>
      <c r="D130" s="374" t="str">
        <f>IF(ISERROR(VLOOKUP($A130,PLANILHA!$A$3:$I$397,4,0)),"",VLOOKUP($A130,PLANILHA!$A$3:$I$397,4,0))</f>
        <v/>
      </c>
      <c r="E130" s="374" t="str">
        <f>IF(ISERROR(VLOOKUP($A130,PLANILHA!$A$3:$I$397,5,0)),"",VLOOKUP($A130,PLANILHA!$A$3:$I$397,5,0))</f>
        <v/>
      </c>
      <c r="F130" s="375" t="str">
        <f>IF(ISERROR(VLOOKUP($A130,PLANILHA!$A$3:$I$397,6,0)),"",VLOOKUP($A130,PLANILHA!$A$3:$I$397,6,0))</f>
        <v/>
      </c>
      <c r="G130" s="375" t="str">
        <f>IF(ISERROR(VLOOKUP($A130,PLANILHA!$A$3:$I$397,7,0)),"",VLOOKUP($A130,PLANILHA!$A$3:$I$397,7,0))</f>
        <v/>
      </c>
      <c r="H130" s="375" t="str">
        <f>IF(ISERROR(VLOOKUP($A130,PLANILHA!$A$3:$I$397,8,0)),"",VLOOKUP($A130,PLANILHA!$A$3:$I$397,8,0))</f>
        <v/>
      </c>
      <c r="I130" s="1365" t="str">
        <f>IF(ISERROR(VLOOKUP($A130,PLANILHA!$A$3:$I$483,9,0)),"",VLOOKUP($A130,PLANILHA!$A$3:$I$483,9,0))</f>
        <v/>
      </c>
    </row>
    <row r="131" spans="1:9" ht="15" x14ac:dyDescent="0.25">
      <c r="A131" s="1">
        <v>143</v>
      </c>
      <c r="B131" s="1366" t="str">
        <f>IF(ISERROR(VLOOKUP($A131,PLANILHA!$A$3:$I$397,2,0)),"",VLOOKUP($A131,PLANILHA!$A$3:$I$397,2,0))</f>
        <v/>
      </c>
      <c r="C131" s="535" t="str">
        <f>IF(ISERROR(VLOOKUP($A131,PLANILHA!$A$3:$I$397,3,0)),"",VLOOKUP($A131,PLANILHA!$A$3:$I$397,3,0))</f>
        <v/>
      </c>
      <c r="D131" s="536" t="str">
        <f>IF(ISERROR(VLOOKUP($A131,PLANILHA!$A$3:$I$397,4,0)),"",VLOOKUP($A131,PLANILHA!$A$3:$I$397,4,0))</f>
        <v/>
      </c>
      <c r="E131" s="536" t="str">
        <f>IF(ISERROR(VLOOKUP($A131,PLANILHA!$A$3:$I$397,5,0)),"",VLOOKUP($A131,PLANILHA!$A$3:$I$397,5,0))</f>
        <v/>
      </c>
      <c r="F131" s="537" t="str">
        <f>IF(ISERROR(VLOOKUP($A131,PLANILHA!$A$3:$I$397,6,0)),"",VLOOKUP($A131,PLANILHA!$A$3:$I$397,6,0))</f>
        <v/>
      </c>
      <c r="G131" s="537" t="str">
        <f>IF(ISERROR(VLOOKUP($A131,PLANILHA!$A$3:$I$397,7,0)),"",VLOOKUP($A131,PLANILHA!$A$3:$I$397,7,0))</f>
        <v/>
      </c>
      <c r="H131" s="537" t="str">
        <f>IF(ISERROR(VLOOKUP($A131,PLANILHA!$A$3:$I$397,8,0)),"",VLOOKUP($A131,PLANILHA!$A$3:$I$397,8,0))</f>
        <v/>
      </c>
      <c r="I131" s="1363" t="str">
        <f>IF(ISERROR(VLOOKUP($A131,PLANILHA!$A$3:$I$483,9,0)),"",VLOOKUP($A131,PLANILHA!$A$3:$I$483,9,0))</f>
        <v/>
      </c>
    </row>
    <row r="132" spans="1:9" ht="15" x14ac:dyDescent="0.25">
      <c r="A132" s="1">
        <v>144</v>
      </c>
      <c r="B132" s="1364" t="str">
        <f>IF(ISERROR(VLOOKUP($A132,PLANILHA!$A$3:$I$397,2,0)),"",VLOOKUP($A132,PLANILHA!$A$3:$I$397,2,0))</f>
        <v/>
      </c>
      <c r="C132" s="373" t="str">
        <f>IF(ISERROR(VLOOKUP($A132,PLANILHA!$A$3:$I$397,3,0)),"",VLOOKUP($A132,PLANILHA!$A$3:$I$397,3,0))</f>
        <v/>
      </c>
      <c r="D132" s="374" t="str">
        <f>IF(ISERROR(VLOOKUP($A132,PLANILHA!$A$3:$I$397,4,0)),"",VLOOKUP($A132,PLANILHA!$A$3:$I$397,4,0))</f>
        <v/>
      </c>
      <c r="E132" s="374" t="str">
        <f>IF(ISERROR(VLOOKUP($A132,PLANILHA!$A$3:$I$397,5,0)),"",VLOOKUP($A132,PLANILHA!$A$3:$I$397,5,0))</f>
        <v/>
      </c>
      <c r="F132" s="375" t="str">
        <f>IF(ISERROR(VLOOKUP($A132,PLANILHA!$A$3:$I$397,6,0)),"",VLOOKUP($A132,PLANILHA!$A$3:$I$397,6,0))</f>
        <v/>
      </c>
      <c r="G132" s="375" t="str">
        <f>IF(ISERROR(VLOOKUP($A132,PLANILHA!$A$3:$I$397,7,0)),"",VLOOKUP($A132,PLANILHA!$A$3:$I$397,7,0))</f>
        <v/>
      </c>
      <c r="H132" s="375" t="str">
        <f>IF(ISERROR(VLOOKUP($A132,PLANILHA!$A$3:$I$397,8,0)),"",VLOOKUP($A132,PLANILHA!$A$3:$I$397,8,0))</f>
        <v/>
      </c>
      <c r="I132" s="1365" t="str">
        <f>IF(ISERROR(VLOOKUP($A132,PLANILHA!$A$3:$I$483,9,0)),"",VLOOKUP($A132,PLANILHA!$A$3:$I$483,9,0))</f>
        <v/>
      </c>
    </row>
    <row r="133" spans="1:9" ht="15" x14ac:dyDescent="0.25">
      <c r="A133" s="1">
        <v>145</v>
      </c>
      <c r="B133" s="1366" t="str">
        <f>IF(ISERROR(VLOOKUP($A133,PLANILHA!$A$3:$I$397,2,0)),"",VLOOKUP($A133,PLANILHA!$A$3:$I$397,2,0))</f>
        <v/>
      </c>
      <c r="C133" s="535" t="str">
        <f>IF(ISERROR(VLOOKUP($A133,PLANILHA!$A$3:$I$397,3,0)),"",VLOOKUP($A133,PLANILHA!$A$3:$I$397,3,0))</f>
        <v/>
      </c>
      <c r="D133" s="536" t="str">
        <f>IF(ISERROR(VLOOKUP($A133,PLANILHA!$A$3:$I$397,4,0)),"",VLOOKUP($A133,PLANILHA!$A$3:$I$397,4,0))</f>
        <v/>
      </c>
      <c r="E133" s="536" t="str">
        <f>IF(ISERROR(VLOOKUP($A133,PLANILHA!$A$3:$I$397,5,0)),"",VLOOKUP($A133,PLANILHA!$A$3:$I$397,5,0))</f>
        <v/>
      </c>
      <c r="F133" s="537" t="str">
        <f>IF(ISERROR(VLOOKUP($A133,PLANILHA!$A$3:$I$397,6,0)),"",VLOOKUP($A133,PLANILHA!$A$3:$I$397,6,0))</f>
        <v/>
      </c>
      <c r="G133" s="537" t="str">
        <f>IF(ISERROR(VLOOKUP($A133,PLANILHA!$A$3:$I$397,7,0)),"",VLOOKUP($A133,PLANILHA!$A$3:$I$397,7,0))</f>
        <v/>
      </c>
      <c r="H133" s="537" t="str">
        <f>IF(ISERROR(VLOOKUP($A133,PLANILHA!$A$3:$I$397,8,0)),"",VLOOKUP($A133,PLANILHA!$A$3:$I$397,8,0))</f>
        <v/>
      </c>
      <c r="I133" s="1363" t="str">
        <f>IF(ISERROR(VLOOKUP($A133,PLANILHA!$A$3:$I$483,9,0)),"",VLOOKUP($A133,PLANILHA!$A$3:$I$483,9,0))</f>
        <v/>
      </c>
    </row>
    <row r="134" spans="1:9" ht="15" x14ac:dyDescent="0.25">
      <c r="A134" s="1">
        <v>146</v>
      </c>
      <c r="B134" s="1364" t="str">
        <f>IF(ISERROR(VLOOKUP($A134,PLANILHA!$A$3:$I$397,2,0)),"",VLOOKUP($A134,PLANILHA!$A$3:$I$397,2,0))</f>
        <v/>
      </c>
      <c r="C134" s="373" t="str">
        <f>IF(ISERROR(VLOOKUP($A134,PLANILHA!$A$3:$I$397,3,0)),"",VLOOKUP($A134,PLANILHA!$A$3:$I$397,3,0))</f>
        <v/>
      </c>
      <c r="D134" s="374" t="str">
        <f>IF(ISERROR(VLOOKUP($A134,PLANILHA!$A$3:$I$397,4,0)),"",VLOOKUP($A134,PLANILHA!$A$3:$I$397,4,0))</f>
        <v/>
      </c>
      <c r="E134" s="374" t="str">
        <f>IF(ISERROR(VLOOKUP($A134,PLANILHA!$A$3:$I$397,5,0)),"",VLOOKUP($A134,PLANILHA!$A$3:$I$397,5,0))</f>
        <v/>
      </c>
      <c r="F134" s="375" t="str">
        <f>IF(ISERROR(VLOOKUP($A134,PLANILHA!$A$3:$I$397,6,0)),"",VLOOKUP($A134,PLANILHA!$A$3:$I$397,6,0))</f>
        <v/>
      </c>
      <c r="G134" s="375" t="str">
        <f>IF(ISERROR(VLOOKUP($A134,PLANILHA!$A$3:$I$397,7,0)),"",VLOOKUP($A134,PLANILHA!$A$3:$I$397,7,0))</f>
        <v/>
      </c>
      <c r="H134" s="375" t="str">
        <f>IF(ISERROR(VLOOKUP($A134,PLANILHA!$A$3:$I$397,8,0)),"",VLOOKUP($A134,PLANILHA!$A$3:$I$397,8,0))</f>
        <v/>
      </c>
      <c r="I134" s="1365" t="str">
        <f>IF(ISERROR(VLOOKUP($A134,PLANILHA!$A$3:$I$483,9,0)),"",VLOOKUP($A134,PLANILHA!$A$3:$I$483,9,0))</f>
        <v/>
      </c>
    </row>
    <row r="135" spans="1:9" ht="15" x14ac:dyDescent="0.25">
      <c r="A135" s="1">
        <v>147</v>
      </c>
      <c r="B135" s="1366" t="str">
        <f>IF(ISERROR(VLOOKUP($A135,PLANILHA!$A$3:$I$397,2,0)),"",VLOOKUP($A135,PLANILHA!$A$3:$I$397,2,0))</f>
        <v/>
      </c>
      <c r="C135" s="535" t="str">
        <f>IF(ISERROR(VLOOKUP($A135,PLANILHA!$A$3:$I$397,3,0)),"",VLOOKUP($A135,PLANILHA!$A$3:$I$397,3,0))</f>
        <v/>
      </c>
      <c r="D135" s="536" t="str">
        <f>IF(ISERROR(VLOOKUP($A135,PLANILHA!$A$3:$I$397,4,0)),"",VLOOKUP($A135,PLANILHA!$A$3:$I$397,4,0))</f>
        <v/>
      </c>
      <c r="E135" s="536" t="str">
        <f>IF(ISERROR(VLOOKUP($A135,PLANILHA!$A$3:$I$397,5,0)),"",VLOOKUP($A135,PLANILHA!$A$3:$I$397,5,0))</f>
        <v/>
      </c>
      <c r="F135" s="537" t="str">
        <f>IF(ISERROR(VLOOKUP($A135,PLANILHA!$A$3:$I$397,6,0)),"",VLOOKUP($A135,PLANILHA!$A$3:$I$397,6,0))</f>
        <v/>
      </c>
      <c r="G135" s="537" t="str">
        <f>IF(ISERROR(VLOOKUP($A135,PLANILHA!$A$3:$I$397,7,0)),"",VLOOKUP($A135,PLANILHA!$A$3:$I$397,7,0))</f>
        <v/>
      </c>
      <c r="H135" s="537" t="str">
        <f>IF(ISERROR(VLOOKUP($A135,PLANILHA!$A$3:$I$397,8,0)),"",VLOOKUP($A135,PLANILHA!$A$3:$I$397,8,0))</f>
        <v/>
      </c>
      <c r="I135" s="1363" t="str">
        <f>IF(ISERROR(VLOOKUP($A135,PLANILHA!$A$3:$I$483,9,0)),"",VLOOKUP($A135,PLANILHA!$A$3:$I$483,9,0))</f>
        <v/>
      </c>
    </row>
    <row r="136" spans="1:9" ht="15" x14ac:dyDescent="0.25">
      <c r="A136" s="1">
        <v>148</v>
      </c>
      <c r="B136" s="1364" t="str">
        <f>IF(ISERROR(VLOOKUP($A136,PLANILHA!$A$3:$I$397,2,0)),"",VLOOKUP($A136,PLANILHA!$A$3:$I$397,2,0))</f>
        <v/>
      </c>
      <c r="C136" s="373" t="str">
        <f>IF(ISERROR(VLOOKUP($A136,PLANILHA!$A$3:$I$397,3,0)),"",VLOOKUP($A136,PLANILHA!$A$3:$I$397,3,0))</f>
        <v/>
      </c>
      <c r="D136" s="374" t="str">
        <f>IF(ISERROR(VLOOKUP($A136,PLANILHA!$A$3:$I$397,4,0)),"",VLOOKUP($A136,PLANILHA!$A$3:$I$397,4,0))</f>
        <v/>
      </c>
      <c r="E136" s="374" t="str">
        <f>IF(ISERROR(VLOOKUP($A136,PLANILHA!$A$3:$I$397,5,0)),"",VLOOKUP($A136,PLANILHA!$A$3:$I$397,5,0))</f>
        <v/>
      </c>
      <c r="F136" s="375" t="str">
        <f>IF(ISERROR(VLOOKUP($A136,PLANILHA!$A$3:$I$397,6,0)),"",VLOOKUP($A136,PLANILHA!$A$3:$I$397,6,0))</f>
        <v/>
      </c>
      <c r="G136" s="375" t="str">
        <f>IF(ISERROR(VLOOKUP($A136,PLANILHA!$A$3:$I$397,7,0)),"",VLOOKUP($A136,PLANILHA!$A$3:$I$397,7,0))</f>
        <v/>
      </c>
      <c r="H136" s="375" t="str">
        <f>IF(ISERROR(VLOOKUP($A136,PLANILHA!$A$3:$I$397,8,0)),"",VLOOKUP($A136,PLANILHA!$A$3:$I$397,8,0))</f>
        <v/>
      </c>
      <c r="I136" s="1365" t="str">
        <f>IF(ISERROR(VLOOKUP($A136,PLANILHA!$A$3:$I$483,9,0)),"",VLOOKUP($A136,PLANILHA!$A$3:$I$483,9,0))</f>
        <v/>
      </c>
    </row>
    <row r="137" spans="1:9" ht="15" x14ac:dyDescent="0.25">
      <c r="A137" s="1">
        <v>149</v>
      </c>
      <c r="B137" s="1366" t="str">
        <f>IF(ISERROR(VLOOKUP($A137,PLANILHA!$A$3:$I$397,2,0)),"",VLOOKUP($A137,PLANILHA!$A$3:$I$397,2,0))</f>
        <v/>
      </c>
      <c r="C137" s="535" t="str">
        <f>IF(ISERROR(VLOOKUP($A137,PLANILHA!$A$3:$I$397,3,0)),"",VLOOKUP($A137,PLANILHA!$A$3:$I$397,3,0))</f>
        <v/>
      </c>
      <c r="D137" s="536" t="str">
        <f>IF(ISERROR(VLOOKUP($A137,PLANILHA!$A$3:$I$397,4,0)),"",VLOOKUP($A137,PLANILHA!$A$3:$I$397,4,0))</f>
        <v/>
      </c>
      <c r="E137" s="536" t="str">
        <f>IF(ISERROR(VLOOKUP($A137,PLANILHA!$A$3:$I$397,5,0)),"",VLOOKUP($A137,PLANILHA!$A$3:$I$397,5,0))</f>
        <v/>
      </c>
      <c r="F137" s="537" t="str">
        <f>IF(ISERROR(VLOOKUP($A137,PLANILHA!$A$3:$I$397,6,0)),"",VLOOKUP($A137,PLANILHA!$A$3:$I$397,6,0))</f>
        <v/>
      </c>
      <c r="G137" s="537" t="str">
        <f>IF(ISERROR(VLOOKUP($A137,PLANILHA!$A$3:$I$397,7,0)),"",VLOOKUP($A137,PLANILHA!$A$3:$I$397,7,0))</f>
        <v/>
      </c>
      <c r="H137" s="537" t="str">
        <f>IF(ISERROR(VLOOKUP($A137,PLANILHA!$A$3:$I$397,8,0)),"",VLOOKUP($A137,PLANILHA!$A$3:$I$397,8,0))</f>
        <v/>
      </c>
      <c r="I137" s="1363" t="str">
        <f>IF(ISERROR(VLOOKUP($A137,PLANILHA!$A$3:$I$483,9,0)),"",VLOOKUP($A137,PLANILHA!$A$3:$I$483,9,0))</f>
        <v/>
      </c>
    </row>
    <row r="138" spans="1:9" ht="15" x14ac:dyDescent="0.25">
      <c r="A138" s="1">
        <v>150</v>
      </c>
      <c r="B138" s="1364" t="str">
        <f>IF(ISERROR(VLOOKUP($A138,PLANILHA!$A$3:$I$397,2,0)),"",VLOOKUP($A138,PLANILHA!$A$3:$I$397,2,0))</f>
        <v/>
      </c>
      <c r="C138" s="373" t="str">
        <f>IF(ISERROR(VLOOKUP($A138,PLANILHA!$A$3:$I$397,3,0)),"",VLOOKUP($A138,PLANILHA!$A$3:$I$397,3,0))</f>
        <v/>
      </c>
      <c r="D138" s="374" t="str">
        <f>IF(ISERROR(VLOOKUP($A138,PLANILHA!$A$3:$I$397,4,0)),"",VLOOKUP($A138,PLANILHA!$A$3:$I$397,4,0))</f>
        <v/>
      </c>
      <c r="E138" s="374" t="str">
        <f>IF(ISERROR(VLOOKUP($A138,PLANILHA!$A$3:$I$397,5,0)),"",VLOOKUP($A138,PLANILHA!$A$3:$I$397,5,0))</f>
        <v/>
      </c>
      <c r="F138" s="375" t="str">
        <f>IF(ISERROR(VLOOKUP($A138,PLANILHA!$A$3:$I$397,6,0)),"",VLOOKUP($A138,PLANILHA!$A$3:$I$397,6,0))</f>
        <v/>
      </c>
      <c r="G138" s="375" t="str">
        <f>IF(ISERROR(VLOOKUP($A138,PLANILHA!$A$3:$I$397,7,0)),"",VLOOKUP($A138,PLANILHA!$A$3:$I$397,7,0))</f>
        <v/>
      </c>
      <c r="H138" s="375" t="str">
        <f>IF(ISERROR(VLOOKUP($A138,PLANILHA!$A$3:$I$397,8,0)),"",VLOOKUP($A138,PLANILHA!$A$3:$I$397,8,0))</f>
        <v/>
      </c>
      <c r="I138" s="1365" t="str">
        <f>IF(ISERROR(VLOOKUP($A138,PLANILHA!$A$3:$I$483,9,0)),"",VLOOKUP($A138,PLANILHA!$A$3:$I$483,9,0))</f>
        <v/>
      </c>
    </row>
    <row r="139" spans="1:9" ht="15" x14ac:dyDescent="0.25">
      <c r="A139" s="1">
        <v>151</v>
      </c>
      <c r="B139" s="1366" t="str">
        <f>IF(ISERROR(VLOOKUP($A139,PLANILHA!$A$3:$I$397,2,0)),"",VLOOKUP($A139,PLANILHA!$A$3:$I$397,2,0))</f>
        <v/>
      </c>
      <c r="C139" s="535" t="str">
        <f>IF(ISERROR(VLOOKUP($A139,PLANILHA!$A$3:$I$397,3,0)),"",VLOOKUP($A139,PLANILHA!$A$3:$I$397,3,0))</f>
        <v/>
      </c>
      <c r="D139" s="536" t="str">
        <f>IF(ISERROR(VLOOKUP($A139,PLANILHA!$A$3:$I$397,4,0)),"",VLOOKUP($A139,PLANILHA!$A$3:$I$397,4,0))</f>
        <v/>
      </c>
      <c r="E139" s="536" t="str">
        <f>IF(ISERROR(VLOOKUP($A139,PLANILHA!$A$3:$I$397,5,0)),"",VLOOKUP($A139,PLANILHA!$A$3:$I$397,5,0))</f>
        <v/>
      </c>
      <c r="F139" s="537" t="str">
        <f>IF(ISERROR(VLOOKUP($A139,PLANILHA!$A$3:$I$397,6,0)),"",VLOOKUP($A139,PLANILHA!$A$3:$I$397,6,0))</f>
        <v/>
      </c>
      <c r="G139" s="537" t="str">
        <f>IF(ISERROR(VLOOKUP($A139,PLANILHA!$A$3:$I$397,7,0)),"",VLOOKUP($A139,PLANILHA!$A$3:$I$397,7,0))</f>
        <v/>
      </c>
      <c r="H139" s="537" t="str">
        <f>IF(ISERROR(VLOOKUP($A139,PLANILHA!$A$3:$I$397,8,0)),"",VLOOKUP($A139,PLANILHA!$A$3:$I$397,8,0))</f>
        <v/>
      </c>
      <c r="I139" s="1363" t="str">
        <f>IF(ISERROR(VLOOKUP($A139,PLANILHA!$A$3:$I$483,9,0)),"",VLOOKUP($A139,PLANILHA!$A$3:$I$483,9,0))</f>
        <v/>
      </c>
    </row>
    <row r="140" spans="1:9" x14ac:dyDescent="0.3">
      <c r="A140" s="1">
        <v>152</v>
      </c>
    </row>
    <row r="141" spans="1:9" x14ac:dyDescent="0.3">
      <c r="A141" s="1">
        <v>153</v>
      </c>
    </row>
    <row r="142" spans="1:9" x14ac:dyDescent="0.3">
      <c r="A142" s="1">
        <v>154</v>
      </c>
    </row>
    <row r="143" spans="1:9" x14ac:dyDescent="0.3">
      <c r="A143" s="1">
        <v>155</v>
      </c>
    </row>
    <row r="144" spans="1:9" x14ac:dyDescent="0.3">
      <c r="A144" s="1">
        <v>156</v>
      </c>
    </row>
    <row r="145" spans="1:1" x14ac:dyDescent="0.3">
      <c r="A145" s="1">
        <v>157</v>
      </c>
    </row>
    <row r="146" spans="1:1" x14ac:dyDescent="0.3">
      <c r="A146" s="1">
        <v>158</v>
      </c>
    </row>
    <row r="147" spans="1:1" x14ac:dyDescent="0.3">
      <c r="A147" s="1">
        <v>159</v>
      </c>
    </row>
    <row r="148" spans="1:1" x14ac:dyDescent="0.3">
      <c r="A148" s="1">
        <v>160</v>
      </c>
    </row>
    <row r="149" spans="1:1" x14ac:dyDescent="0.3">
      <c r="A149" s="1">
        <v>161</v>
      </c>
    </row>
    <row r="150" spans="1:1" x14ac:dyDescent="0.3">
      <c r="A150" s="1">
        <v>162</v>
      </c>
    </row>
    <row r="151" spans="1:1" x14ac:dyDescent="0.3">
      <c r="A151" s="1">
        <v>163</v>
      </c>
    </row>
    <row r="152" spans="1:1" x14ac:dyDescent="0.3">
      <c r="A152" s="1">
        <v>164</v>
      </c>
    </row>
    <row r="153" spans="1:1" x14ac:dyDescent="0.3">
      <c r="A153" s="1">
        <v>165</v>
      </c>
    </row>
    <row r="154" spans="1:1" x14ac:dyDescent="0.3">
      <c r="A154" s="1">
        <v>166</v>
      </c>
    </row>
    <row r="155" spans="1:1" x14ac:dyDescent="0.3">
      <c r="A155" s="1">
        <v>167</v>
      </c>
    </row>
    <row r="156" spans="1:1" x14ac:dyDescent="0.3">
      <c r="A156" s="1">
        <v>168</v>
      </c>
    </row>
    <row r="157" spans="1:1" x14ac:dyDescent="0.3">
      <c r="A157" s="1">
        <v>169</v>
      </c>
    </row>
    <row r="158" spans="1:1" x14ac:dyDescent="0.3">
      <c r="A158" s="1">
        <v>170</v>
      </c>
    </row>
    <row r="159" spans="1:1" x14ac:dyDescent="0.3">
      <c r="A159" s="1">
        <v>171</v>
      </c>
    </row>
    <row r="160" spans="1:1" x14ac:dyDescent="0.3">
      <c r="A160" s="1">
        <v>172</v>
      </c>
    </row>
    <row r="161" spans="1:1" x14ac:dyDescent="0.3">
      <c r="A161" s="1">
        <v>173</v>
      </c>
    </row>
    <row r="162" spans="1:1" x14ac:dyDescent="0.3">
      <c r="A162" s="1">
        <v>174</v>
      </c>
    </row>
    <row r="163" spans="1:1" x14ac:dyDescent="0.3">
      <c r="A163" s="1">
        <v>175</v>
      </c>
    </row>
    <row r="164" spans="1:1" x14ac:dyDescent="0.3">
      <c r="A164" s="1">
        <v>176</v>
      </c>
    </row>
    <row r="165" spans="1:1" x14ac:dyDescent="0.3">
      <c r="A165" s="1">
        <v>177</v>
      </c>
    </row>
    <row r="166" spans="1:1" x14ac:dyDescent="0.3">
      <c r="A166" s="1">
        <v>178</v>
      </c>
    </row>
    <row r="167" spans="1:1" x14ac:dyDescent="0.3">
      <c r="A167" s="1">
        <v>179</v>
      </c>
    </row>
    <row r="168" spans="1:1" x14ac:dyDescent="0.3">
      <c r="A168" s="1">
        <v>180</v>
      </c>
    </row>
    <row r="169" spans="1:1" x14ac:dyDescent="0.3">
      <c r="A169" s="1">
        <v>181</v>
      </c>
    </row>
    <row r="170" spans="1:1" x14ac:dyDescent="0.3">
      <c r="A170" s="1">
        <v>182</v>
      </c>
    </row>
    <row r="171" spans="1:1" x14ac:dyDescent="0.3">
      <c r="A171" s="1">
        <v>183</v>
      </c>
    </row>
    <row r="172" spans="1:1" x14ac:dyDescent="0.3">
      <c r="A172" s="1">
        <v>184</v>
      </c>
    </row>
    <row r="173" spans="1:1" x14ac:dyDescent="0.3">
      <c r="A173" s="1">
        <v>185</v>
      </c>
    </row>
    <row r="174" spans="1:1" x14ac:dyDescent="0.3">
      <c r="A174" s="1">
        <v>186</v>
      </c>
    </row>
    <row r="175" spans="1:1" x14ac:dyDescent="0.3">
      <c r="A175" s="1">
        <v>187</v>
      </c>
    </row>
    <row r="176" spans="1:1" x14ac:dyDescent="0.3">
      <c r="A176" s="1">
        <v>188</v>
      </c>
    </row>
    <row r="177" spans="1:1" x14ac:dyDescent="0.3">
      <c r="A177" s="1">
        <v>189</v>
      </c>
    </row>
    <row r="178" spans="1:1" x14ac:dyDescent="0.3">
      <c r="A178" s="1">
        <v>190</v>
      </c>
    </row>
    <row r="179" spans="1:1" x14ac:dyDescent="0.3">
      <c r="A179" s="1">
        <v>191</v>
      </c>
    </row>
    <row r="180" spans="1:1" x14ac:dyDescent="0.3">
      <c r="A180" s="1">
        <v>192</v>
      </c>
    </row>
    <row r="181" spans="1:1" x14ac:dyDescent="0.3">
      <c r="A181" s="1">
        <v>193</v>
      </c>
    </row>
    <row r="182" spans="1:1" x14ac:dyDescent="0.3">
      <c r="A182" s="1">
        <v>194</v>
      </c>
    </row>
    <row r="183" spans="1:1" x14ac:dyDescent="0.3">
      <c r="A183" s="1">
        <v>195</v>
      </c>
    </row>
    <row r="184" spans="1:1" x14ac:dyDescent="0.3">
      <c r="A184" s="1">
        <v>196</v>
      </c>
    </row>
    <row r="185" spans="1:1" x14ac:dyDescent="0.3">
      <c r="A185" s="1">
        <v>197</v>
      </c>
    </row>
    <row r="186" spans="1:1" x14ac:dyDescent="0.3">
      <c r="A186" s="1">
        <v>198</v>
      </c>
    </row>
    <row r="187" spans="1:1" x14ac:dyDescent="0.3">
      <c r="A187" s="1">
        <v>199</v>
      </c>
    </row>
    <row r="188" spans="1:1" x14ac:dyDescent="0.3">
      <c r="A188" s="1">
        <v>200</v>
      </c>
    </row>
    <row r="189" spans="1:1" x14ac:dyDescent="0.3">
      <c r="A189" s="1">
        <v>201</v>
      </c>
    </row>
    <row r="190" spans="1:1" x14ac:dyDescent="0.3">
      <c r="A190" s="1">
        <v>202</v>
      </c>
    </row>
    <row r="191" spans="1:1" x14ac:dyDescent="0.3">
      <c r="A191" s="1">
        <v>203</v>
      </c>
    </row>
    <row r="192" spans="1:1" x14ac:dyDescent="0.3">
      <c r="A192" s="1">
        <v>204</v>
      </c>
    </row>
    <row r="193" spans="1:1" x14ac:dyDescent="0.3">
      <c r="A193" s="1">
        <v>205</v>
      </c>
    </row>
    <row r="194" spans="1:1" x14ac:dyDescent="0.3">
      <c r="A194" s="1">
        <v>206</v>
      </c>
    </row>
    <row r="195" spans="1:1" x14ac:dyDescent="0.3">
      <c r="A195" s="1">
        <v>207</v>
      </c>
    </row>
    <row r="196" spans="1:1" x14ac:dyDescent="0.3">
      <c r="A196" s="1">
        <v>208</v>
      </c>
    </row>
    <row r="197" spans="1:1" x14ac:dyDescent="0.3">
      <c r="A197" s="1">
        <v>209</v>
      </c>
    </row>
    <row r="198" spans="1:1" x14ac:dyDescent="0.3">
      <c r="A198" s="1">
        <v>210</v>
      </c>
    </row>
    <row r="199" spans="1:1" x14ac:dyDescent="0.3">
      <c r="A199" s="1">
        <v>211</v>
      </c>
    </row>
    <row r="200" spans="1:1" x14ac:dyDescent="0.3">
      <c r="A200" s="1">
        <v>212</v>
      </c>
    </row>
    <row r="201" spans="1:1" x14ac:dyDescent="0.3">
      <c r="A201" s="1">
        <v>213</v>
      </c>
    </row>
    <row r="202" spans="1:1" x14ac:dyDescent="0.3">
      <c r="A202" s="1">
        <v>214</v>
      </c>
    </row>
    <row r="203" spans="1:1" x14ac:dyDescent="0.3">
      <c r="A203" s="1">
        <v>215</v>
      </c>
    </row>
    <row r="204" spans="1:1" x14ac:dyDescent="0.3">
      <c r="A204" s="1">
        <v>216</v>
      </c>
    </row>
    <row r="205" spans="1:1" x14ac:dyDescent="0.3">
      <c r="A205" s="1">
        <v>217</v>
      </c>
    </row>
    <row r="206" spans="1:1" x14ac:dyDescent="0.3">
      <c r="A206" s="1">
        <v>218</v>
      </c>
    </row>
    <row r="207" spans="1:1" x14ac:dyDescent="0.3">
      <c r="A207" s="1">
        <v>219</v>
      </c>
    </row>
    <row r="208" spans="1:1" x14ac:dyDescent="0.3">
      <c r="A208" s="1">
        <v>220</v>
      </c>
    </row>
    <row r="209" spans="1:1" x14ac:dyDescent="0.3">
      <c r="A209" s="1">
        <v>221</v>
      </c>
    </row>
    <row r="210" spans="1:1" x14ac:dyDescent="0.3">
      <c r="A210" s="1">
        <v>222</v>
      </c>
    </row>
    <row r="211" spans="1:1" x14ac:dyDescent="0.3">
      <c r="A211" s="1">
        <v>223</v>
      </c>
    </row>
    <row r="212" spans="1:1" x14ac:dyDescent="0.3">
      <c r="A212" s="1">
        <v>224</v>
      </c>
    </row>
    <row r="213" spans="1:1" x14ac:dyDescent="0.3">
      <c r="A213" s="1">
        <v>225</v>
      </c>
    </row>
    <row r="214" spans="1:1" x14ac:dyDescent="0.3">
      <c r="A214" s="1">
        <v>226</v>
      </c>
    </row>
    <row r="215" spans="1:1" x14ac:dyDescent="0.3">
      <c r="A215" s="1">
        <v>227</v>
      </c>
    </row>
    <row r="216" spans="1:1" x14ac:dyDescent="0.3">
      <c r="A216" s="1">
        <v>228</v>
      </c>
    </row>
    <row r="217" spans="1:1" x14ac:dyDescent="0.3">
      <c r="A217" s="1">
        <v>229</v>
      </c>
    </row>
    <row r="218" spans="1:1" x14ac:dyDescent="0.3">
      <c r="A218" s="1">
        <v>230</v>
      </c>
    </row>
    <row r="219" spans="1:1" x14ac:dyDescent="0.3">
      <c r="A219" s="1">
        <v>231</v>
      </c>
    </row>
    <row r="220" spans="1:1" x14ac:dyDescent="0.3">
      <c r="A220" s="1">
        <v>232</v>
      </c>
    </row>
    <row r="221" spans="1:1" x14ac:dyDescent="0.3">
      <c r="A221" s="1">
        <v>233</v>
      </c>
    </row>
    <row r="222" spans="1:1" x14ac:dyDescent="0.3">
      <c r="A222" s="1">
        <v>234</v>
      </c>
    </row>
    <row r="223" spans="1:1" x14ac:dyDescent="0.3">
      <c r="A223" s="1">
        <v>235</v>
      </c>
    </row>
    <row r="224" spans="1:1" x14ac:dyDescent="0.3">
      <c r="A224" s="1">
        <v>236</v>
      </c>
    </row>
    <row r="225" spans="1:1" x14ac:dyDescent="0.3">
      <c r="A225" s="1">
        <v>237</v>
      </c>
    </row>
    <row r="226" spans="1:1" x14ac:dyDescent="0.3">
      <c r="A226" s="1">
        <v>238</v>
      </c>
    </row>
    <row r="227" spans="1:1" x14ac:dyDescent="0.3">
      <c r="A227" s="1">
        <v>239</v>
      </c>
    </row>
    <row r="228" spans="1:1" x14ac:dyDescent="0.3">
      <c r="A228" s="1">
        <v>240</v>
      </c>
    </row>
    <row r="229" spans="1:1" x14ac:dyDescent="0.3">
      <c r="A229" s="1">
        <v>241</v>
      </c>
    </row>
    <row r="230" spans="1:1" x14ac:dyDescent="0.3">
      <c r="A230" s="1">
        <v>242</v>
      </c>
    </row>
    <row r="231" spans="1:1" x14ac:dyDescent="0.3">
      <c r="A231" s="1">
        <v>243</v>
      </c>
    </row>
    <row r="232" spans="1:1" x14ac:dyDescent="0.3">
      <c r="A232" s="1">
        <v>244</v>
      </c>
    </row>
    <row r="233" spans="1:1" x14ac:dyDescent="0.3">
      <c r="A233" s="1">
        <v>245</v>
      </c>
    </row>
    <row r="234" spans="1:1" x14ac:dyDescent="0.3">
      <c r="A234" s="1">
        <v>246</v>
      </c>
    </row>
    <row r="235" spans="1:1" x14ac:dyDescent="0.3">
      <c r="A235" s="1">
        <v>247</v>
      </c>
    </row>
    <row r="236" spans="1:1" x14ac:dyDescent="0.3">
      <c r="A236" s="1">
        <v>248</v>
      </c>
    </row>
    <row r="237" spans="1:1" x14ac:dyDescent="0.3">
      <c r="A237" s="1">
        <v>249</v>
      </c>
    </row>
    <row r="238" spans="1:1" x14ac:dyDescent="0.3">
      <c r="A238" s="1">
        <v>250</v>
      </c>
    </row>
    <row r="239" spans="1:1" x14ac:dyDescent="0.3">
      <c r="A239" s="1">
        <v>251</v>
      </c>
    </row>
    <row r="240" spans="1:1" x14ac:dyDescent="0.3">
      <c r="A240" s="1">
        <v>252</v>
      </c>
    </row>
    <row r="241" spans="1:1" x14ac:dyDescent="0.3">
      <c r="A241" s="1">
        <v>253</v>
      </c>
    </row>
    <row r="242" spans="1:1" x14ac:dyDescent="0.3">
      <c r="A242" s="1">
        <v>254</v>
      </c>
    </row>
    <row r="243" spans="1:1" x14ac:dyDescent="0.3">
      <c r="A243" s="1">
        <v>255</v>
      </c>
    </row>
    <row r="244" spans="1:1" x14ac:dyDescent="0.3">
      <c r="A244" s="1">
        <v>256</v>
      </c>
    </row>
    <row r="245" spans="1:1" x14ac:dyDescent="0.3">
      <c r="A245" s="1">
        <v>257</v>
      </c>
    </row>
    <row r="246" spans="1:1" x14ac:dyDescent="0.3">
      <c r="A246" s="1">
        <v>258</v>
      </c>
    </row>
    <row r="247" spans="1:1" x14ac:dyDescent="0.3">
      <c r="A247" s="1">
        <v>259</v>
      </c>
    </row>
    <row r="248" spans="1:1" x14ac:dyDescent="0.3">
      <c r="A248" s="1">
        <v>260</v>
      </c>
    </row>
    <row r="249" spans="1:1" x14ac:dyDescent="0.3">
      <c r="A249" s="1">
        <v>261</v>
      </c>
    </row>
    <row r="250" spans="1:1" x14ac:dyDescent="0.3">
      <c r="A250" s="1">
        <v>262</v>
      </c>
    </row>
    <row r="251" spans="1:1" x14ac:dyDescent="0.3">
      <c r="A251" s="1">
        <v>263</v>
      </c>
    </row>
    <row r="252" spans="1:1" x14ac:dyDescent="0.3">
      <c r="A252" s="1">
        <v>264</v>
      </c>
    </row>
    <row r="253" spans="1:1" x14ac:dyDescent="0.3">
      <c r="A253" s="1">
        <v>265</v>
      </c>
    </row>
    <row r="254" spans="1:1" x14ac:dyDescent="0.3">
      <c r="A254" s="1">
        <v>266</v>
      </c>
    </row>
    <row r="255" spans="1:1" x14ac:dyDescent="0.3">
      <c r="A255" s="1">
        <v>267</v>
      </c>
    </row>
    <row r="256" spans="1:1" x14ac:dyDescent="0.3">
      <c r="A256" s="1">
        <v>268</v>
      </c>
    </row>
    <row r="257" spans="1:1" x14ac:dyDescent="0.3">
      <c r="A257" s="1">
        <v>269</v>
      </c>
    </row>
    <row r="258" spans="1:1" x14ac:dyDescent="0.3">
      <c r="A258" s="1">
        <v>270</v>
      </c>
    </row>
    <row r="259" spans="1:1" x14ac:dyDescent="0.3">
      <c r="A259" s="1">
        <v>271</v>
      </c>
    </row>
    <row r="260" spans="1:1" x14ac:dyDescent="0.3">
      <c r="A260" s="1">
        <v>272</v>
      </c>
    </row>
    <row r="261" spans="1:1" x14ac:dyDescent="0.3">
      <c r="A261" s="1">
        <v>273</v>
      </c>
    </row>
    <row r="262" spans="1:1" x14ac:dyDescent="0.3">
      <c r="A262" s="1">
        <v>274</v>
      </c>
    </row>
    <row r="263" spans="1:1" x14ac:dyDescent="0.3">
      <c r="A263" s="1">
        <v>275</v>
      </c>
    </row>
    <row r="264" spans="1:1" x14ac:dyDescent="0.3">
      <c r="A264" s="1">
        <v>276</v>
      </c>
    </row>
    <row r="265" spans="1:1" x14ac:dyDescent="0.3">
      <c r="A265" s="1">
        <v>277</v>
      </c>
    </row>
    <row r="266" spans="1:1" x14ac:dyDescent="0.3">
      <c r="A266" s="1">
        <v>278</v>
      </c>
    </row>
    <row r="267" spans="1:1" x14ac:dyDescent="0.3">
      <c r="A267" s="1">
        <v>279</v>
      </c>
    </row>
    <row r="268" spans="1:1" x14ac:dyDescent="0.3">
      <c r="A268" s="1">
        <v>280</v>
      </c>
    </row>
    <row r="269" spans="1:1" x14ac:dyDescent="0.3">
      <c r="A269" s="1">
        <v>281</v>
      </c>
    </row>
    <row r="270" spans="1:1" x14ac:dyDescent="0.3">
      <c r="A270" s="1">
        <v>282</v>
      </c>
    </row>
    <row r="271" spans="1:1" x14ac:dyDescent="0.3">
      <c r="A271" s="1">
        <v>283</v>
      </c>
    </row>
    <row r="272" spans="1:1" x14ac:dyDescent="0.3">
      <c r="A272" s="1">
        <v>284</v>
      </c>
    </row>
    <row r="273" spans="1:1" x14ac:dyDescent="0.3">
      <c r="A273" s="1">
        <v>285</v>
      </c>
    </row>
    <row r="274" spans="1:1" x14ac:dyDescent="0.3">
      <c r="A274" s="1">
        <v>286</v>
      </c>
    </row>
    <row r="275" spans="1:1" x14ac:dyDescent="0.3">
      <c r="A275" s="1">
        <v>287</v>
      </c>
    </row>
    <row r="276" spans="1:1" x14ac:dyDescent="0.3">
      <c r="A276" s="1">
        <v>288</v>
      </c>
    </row>
    <row r="277" spans="1:1" x14ac:dyDescent="0.3">
      <c r="A277" s="1">
        <v>289</v>
      </c>
    </row>
    <row r="278" spans="1:1" x14ac:dyDescent="0.3">
      <c r="A278" s="1">
        <v>290</v>
      </c>
    </row>
    <row r="279" spans="1:1" x14ac:dyDescent="0.3">
      <c r="A279" s="1">
        <v>291</v>
      </c>
    </row>
    <row r="280" spans="1:1" x14ac:dyDescent="0.3">
      <c r="A280" s="1">
        <v>292</v>
      </c>
    </row>
    <row r="281" spans="1:1" x14ac:dyDescent="0.3">
      <c r="A281" s="1">
        <v>293</v>
      </c>
    </row>
    <row r="282" spans="1:1" x14ac:dyDescent="0.3">
      <c r="A282" s="1">
        <v>294</v>
      </c>
    </row>
    <row r="283" spans="1:1" x14ac:dyDescent="0.3">
      <c r="A283" s="1">
        <v>295</v>
      </c>
    </row>
    <row r="284" spans="1:1" x14ac:dyDescent="0.3">
      <c r="A284" s="1">
        <v>296</v>
      </c>
    </row>
    <row r="285" spans="1:1" x14ac:dyDescent="0.3">
      <c r="A285" s="1">
        <v>297</v>
      </c>
    </row>
    <row r="286" spans="1:1" x14ac:dyDescent="0.3">
      <c r="A286" s="1">
        <v>298</v>
      </c>
    </row>
    <row r="287" spans="1:1" x14ac:dyDescent="0.3">
      <c r="A287" s="1">
        <v>299</v>
      </c>
    </row>
    <row r="288" spans="1:1" x14ac:dyDescent="0.3">
      <c r="A288" s="1">
        <v>300</v>
      </c>
    </row>
    <row r="289" spans="1:1" x14ac:dyDescent="0.3">
      <c r="A289" s="1">
        <v>301</v>
      </c>
    </row>
    <row r="290" spans="1:1" x14ac:dyDescent="0.3">
      <c r="A290" s="1">
        <v>302</v>
      </c>
    </row>
    <row r="291" spans="1:1" x14ac:dyDescent="0.3">
      <c r="A291" s="1">
        <v>303</v>
      </c>
    </row>
    <row r="292" spans="1:1" x14ac:dyDescent="0.3">
      <c r="A292" s="1">
        <v>304</v>
      </c>
    </row>
    <row r="293" spans="1:1" x14ac:dyDescent="0.3">
      <c r="A293" s="1">
        <v>305</v>
      </c>
    </row>
    <row r="294" spans="1:1" x14ac:dyDescent="0.3">
      <c r="A294" s="1">
        <v>306</v>
      </c>
    </row>
    <row r="295" spans="1:1" x14ac:dyDescent="0.3">
      <c r="A295" s="1">
        <v>307</v>
      </c>
    </row>
    <row r="296" spans="1:1" x14ac:dyDescent="0.3">
      <c r="A296" s="1">
        <v>308</v>
      </c>
    </row>
    <row r="297" spans="1:1" x14ac:dyDescent="0.3">
      <c r="A297" s="1">
        <v>309</v>
      </c>
    </row>
    <row r="298" spans="1:1" x14ac:dyDescent="0.3">
      <c r="A298" s="1">
        <v>310</v>
      </c>
    </row>
    <row r="299" spans="1:1" x14ac:dyDescent="0.3">
      <c r="A299" s="1">
        <v>311</v>
      </c>
    </row>
    <row r="300" spans="1:1" x14ac:dyDescent="0.3">
      <c r="A300" s="1">
        <v>312</v>
      </c>
    </row>
    <row r="301" spans="1:1" x14ac:dyDescent="0.3">
      <c r="A301" s="1">
        <v>313</v>
      </c>
    </row>
    <row r="302" spans="1:1" x14ac:dyDescent="0.3">
      <c r="A302" s="1">
        <v>314</v>
      </c>
    </row>
    <row r="303" spans="1:1" x14ac:dyDescent="0.3">
      <c r="A303" s="1">
        <v>315</v>
      </c>
    </row>
    <row r="304" spans="1:1" x14ac:dyDescent="0.3">
      <c r="A304" s="1">
        <v>316</v>
      </c>
    </row>
    <row r="305" spans="1:1" x14ac:dyDescent="0.3">
      <c r="A305" s="1">
        <v>317</v>
      </c>
    </row>
    <row r="306" spans="1:1" x14ac:dyDescent="0.3">
      <c r="A306" s="1">
        <v>318</v>
      </c>
    </row>
    <row r="307" spans="1:1" x14ac:dyDescent="0.3">
      <c r="A307" s="1">
        <v>319</v>
      </c>
    </row>
    <row r="308" spans="1:1" x14ac:dyDescent="0.3">
      <c r="A308" s="1">
        <v>318</v>
      </c>
    </row>
    <row r="309" spans="1:1" x14ac:dyDescent="0.3">
      <c r="A309" s="1">
        <v>319</v>
      </c>
    </row>
  </sheetData>
  <dataConsolidate link="1"/>
  <customSheetViews>
    <customSheetView guid="{138F9C41-3E53-442D-AB51-77E65097F49E}" scale="106" showPageBreaks="1" printArea="1" view="pageBreakPreview" topLeftCell="B1">
      <selection activeCell="I8" sqref="I8"/>
      <pageMargins left="0.27559055118110237" right="0.11811023622047245" top="0.78740157480314965" bottom="0.78740157480314965" header="0.31496062992125984" footer="0.31496062992125984"/>
      <pageSetup paperSize="9" scale="76" orientation="portrait" horizontalDpi="4294967294" verticalDpi="4294967294" r:id="rId1"/>
    </customSheetView>
  </customSheetViews>
  <mergeCells count="2">
    <mergeCell ref="B8:I9"/>
    <mergeCell ref="H7:I7"/>
  </mergeCells>
  <conditionalFormatting sqref="I11:I139">
    <cfRule type="cellIs" dxfId="2" priority="16" stopIfTrue="1" operator="equal">
      <formula>"Preço estável"</formula>
    </cfRule>
    <cfRule type="cellIs" dxfId="1" priority="17" stopIfTrue="1" operator="equal">
      <formula>"Preço em alta"</formula>
    </cfRule>
    <cfRule type="cellIs" dxfId="0" priority="18" stopIfTrue="1" operator="equal">
      <formula>"Preço em baixa"</formula>
    </cfRule>
  </conditionalFormatting>
  <pageMargins left="0" right="0" top="0.39370078740157483" bottom="0.19685039370078741" header="0.31496062992125984" footer="0.31496062992125984"/>
  <pageSetup paperSize="9" orientation="portrait" horizontalDpi="4294967294" verticalDpi="4294967294" r:id="rId2"/>
  <drawing r:id="rId3"/>
  <legacyDrawing r:id="rId4"/>
  <oleObjects>
    <mc:AlternateContent xmlns:mc="http://schemas.openxmlformats.org/markup-compatibility/2006">
      <mc:Choice Requires="x14">
        <oleObject progId="MSPhotoEd.3" shapeId="13313" r:id="rId5">
          <objectPr defaultSize="0" autoPict="0" r:id="rId6">
            <anchor moveWithCells="1" sizeWithCells="1">
              <from>
                <xdr:col>7</xdr:col>
                <xdr:colOff>704850</xdr:colOff>
                <xdr:row>0</xdr:row>
                <xdr:rowOff>9525</xdr:rowOff>
              </from>
              <to>
                <xdr:col>8</xdr:col>
                <xdr:colOff>981075</xdr:colOff>
                <xdr:row>5</xdr:row>
                <xdr:rowOff>142875</xdr:rowOff>
              </to>
            </anchor>
          </objectPr>
        </oleObject>
      </mc:Choice>
      <mc:Fallback>
        <oleObject progId="MSPhotoEd.3" shapeId="1331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COTAÇÃO</vt:lpstr>
      <vt:lpstr>NOVO 2</vt:lpstr>
      <vt:lpstr>NOVO</vt:lpstr>
      <vt:lpstr>BANANAS</vt:lpstr>
      <vt:lpstr>Planilha1</vt:lpstr>
      <vt:lpstr>PLANILHA</vt:lpstr>
      <vt:lpstr>DIGITAR</vt:lpstr>
      <vt:lpstr>SITE</vt:lpstr>
      <vt:lpstr>COTAÇÃO!Area_de_impressao</vt:lpstr>
      <vt:lpstr>DIGITAR!Area_de_impressao</vt:lpstr>
      <vt:lpstr>NOVO!Area_de_impressao</vt:lpstr>
      <vt:lpstr>'NOVO 2'!Area_de_impressao</vt:lpstr>
      <vt:lpstr>Planilha1!Area_de_impressao</vt:lpstr>
      <vt:lpstr>SITE!Area_de_impressao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</dc:creator>
  <cp:lastModifiedBy>LuizG</cp:lastModifiedBy>
  <cp:lastPrinted>2025-10-28T04:42:23Z</cp:lastPrinted>
  <dcterms:created xsi:type="dcterms:W3CDTF">2015-10-27T10:41:59Z</dcterms:created>
  <dcterms:modified xsi:type="dcterms:W3CDTF">2025-11-11T04:45:49Z</dcterms:modified>
</cp:coreProperties>
</file>